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08" tabRatio="763" activeTab="0"/>
  </bookViews>
  <sheets>
    <sheet name="1. KANALIZACIJA" sheetId="1" r:id="rId1"/>
    <sheet name="4. GEOD. I DOKUMENT." sheetId="2" r:id="rId2"/>
    <sheet name="REK" sheetId="3" r:id="rId3"/>
  </sheets>
  <definedNames>
    <definedName name="_xlnm.Print_Titles" localSheetId="0">'1. KANALIZACIJA'!$1:$3</definedName>
    <definedName name="_xlnm.Print_Titles" localSheetId="1">'4. GEOD. I DOKUMENT.'!$1:$3</definedName>
    <definedName name="_xlnm.Print_Area" localSheetId="0">'1. KANALIZACIJA'!$A$1:$H$625</definedName>
    <definedName name="_xlnm.Print_Area" localSheetId="1">'4. GEOD. I DOKUMENT.'!$A$1:$H$47</definedName>
  </definedNames>
  <calcPr fullCalcOnLoad="1"/>
</workbook>
</file>

<file path=xl/sharedStrings.xml><?xml version="1.0" encoding="utf-8"?>
<sst xmlns="http://schemas.openxmlformats.org/spreadsheetml/2006/main" count="791" uniqueCount="368">
  <si>
    <t>Izrada asfaltnog zastora BNHS16 – bitumenizirani habajući nosivi sloj minimalne debljine 6 cm koji se nanosi na tamponsku podlogu. U cijenu stavke uključena je dobava asfalta, prijenos do mjesta ugradnje i ugradnja, kao i posebni premaz za vezivanje. Jedinična cijena stavke uključuje sav potreban rad, materijal i pomoćna sredstva za izradu opisanog rada.</t>
  </si>
  <si>
    <t>BNHS16, d=6cm</t>
  </si>
  <si>
    <r>
      <t xml:space="preserve">Završno snimanje izvedenih kolektora i priprema za kućne priključke , po završetku svih radova, CCTV inspekcijom sukladno normi Uvjeti za sustave odvodnje izvan zgrada-2.dio: Sustav kodiranja optičkog nadzora HRN EN 13508-2/AC </t>
    </r>
    <r>
      <rPr>
        <sz val="11"/>
        <rFont val="Arial"/>
        <family val="2"/>
      </rPr>
      <t>.</t>
    </r>
  </si>
  <si>
    <r>
      <t xml:space="preserve">Ukoliko se tom inspekcijom ustanovi da postoje nepravilnosti koje je potrebno sanirati, odnosno ako se izvješćem evidentiraju kodovi prema normi HRN EN 13508-2/AC koji opisuju neispravnosti po uvjetu vodonepropusnosti, strukturalne stabilnosti ili osiguranja funkcionalnosti koje treba sanirati, Izvođač je dužan </t>
    </r>
    <r>
      <rPr>
        <sz val="11"/>
        <rFont val="Arial"/>
        <family val="2"/>
      </rPr>
      <t xml:space="preserve"> sanirati cjevovod.</t>
    </r>
  </si>
  <si>
    <t>Po izvršenoj sanaciji potrebno je ponovno izvršiti snimanje CCTV inspekcijom i dokazati da je saniran cjevovod ispravan.</t>
  </si>
  <si>
    <t>e)</t>
  </si>
  <si>
    <t>Dobava, doprema i polaganje u rov tampona debljine 30 cm, kao nosivog sloja podloge za asfaltni zastor, frakcije 0-63 mm. Zbijenost gornjeg sloja definirana je datim detaljem kanalizacijskog rova (Ms≥80MN/m²). Jedinična cijena stavke uključuje sav potreban rad, materijal, pomoćna sredstva i transporte za izvedbu tampona. Uključen tampon za pristupnu cestu UPOV-a.</t>
  </si>
  <si>
    <t>Sve troškove zbog eventualnih oštećenja nastalih uslijed neprimjenjene zaštite i nestručnog rada snositi će Izvođač radova. Potrebno je predvidjeti i razupiranje rova za slučaj urušavanja. Obračun će se izvršiti prema projektiranom profilu bez priznavanja prekomjerno izvedenih količina iskopa. Jedinična cijena stavke uključuje sav potreban rad, materijal i transporte za kompletnu izvedbu opisanog rada.Uključen iskop za pristupnu cestu do UPOV-a.</t>
  </si>
  <si>
    <t>Izrada elaborata iskolčenja kanalizacije, crpnih stanica i UPOV-s (3 elaborata + CD) od ovlaštene osobe na osnovu glavnog projekta i iskolčenje trase kanalizacije  uključujući i sve priključke.</t>
  </si>
  <si>
    <t>Dobava, doprema i ugradnja pijeska duž rova za zaštitnu oblogu oko cijevi kućnog priključka. Zaštitu cijevi potrebno je izvesti od pijeska zrnatosti 0-8 mm. Jedinična cijena stavke uključuje sav potreban rad materijal i transporte za kompletnu izvedbu.</t>
  </si>
  <si>
    <r>
      <t>Obračun po m</t>
    </r>
    <r>
      <rPr>
        <vertAlign val="superscript"/>
        <sz val="11"/>
        <rFont val="Arial"/>
        <family val="2"/>
      </rPr>
      <t>3</t>
    </r>
    <r>
      <rPr>
        <sz val="11"/>
        <rFont val="Arial"/>
        <family val="2"/>
      </rPr>
      <t xml:space="preserve">. </t>
    </r>
  </si>
  <si>
    <t>b)</t>
  </si>
  <si>
    <t>a)</t>
  </si>
  <si>
    <r>
      <t>Obračun po m</t>
    </r>
    <r>
      <rPr>
        <vertAlign val="superscript"/>
        <sz val="11"/>
        <rFont val="Arial"/>
        <family val="2"/>
      </rPr>
      <t>3</t>
    </r>
    <r>
      <rPr>
        <sz val="11"/>
        <rFont val="Arial"/>
        <family val="2"/>
      </rPr>
      <t xml:space="preserve"> materijala. </t>
    </r>
  </si>
  <si>
    <t>OPETOVANJE TROŠKOVA</t>
  </si>
  <si>
    <t>I</t>
  </si>
  <si>
    <t>Pripremni radovi</t>
  </si>
  <si>
    <t>m'</t>
  </si>
  <si>
    <t>Obračun po m' trase.</t>
  </si>
  <si>
    <t>Obračun po komadu.</t>
  </si>
  <si>
    <t>kom.</t>
  </si>
  <si>
    <t>Obračun po m' stvarno izvedene ograde.</t>
  </si>
  <si>
    <t>kompl.</t>
  </si>
  <si>
    <t>II</t>
  </si>
  <si>
    <t>Zemljani radovi</t>
  </si>
  <si>
    <r>
      <t>m</t>
    </r>
    <r>
      <rPr>
        <vertAlign val="superscript"/>
        <sz val="11"/>
        <rFont val="Arial"/>
        <family val="2"/>
      </rPr>
      <t>2</t>
    </r>
  </si>
  <si>
    <r>
      <t>m</t>
    </r>
    <r>
      <rPr>
        <vertAlign val="superscript"/>
        <sz val="11"/>
        <rFont val="Arial"/>
        <family val="2"/>
      </rPr>
      <t>3</t>
    </r>
  </si>
  <si>
    <t>Obračun po m'.</t>
  </si>
  <si>
    <t>II) Zemljani radovi - ukupno:</t>
  </si>
  <si>
    <t>III</t>
  </si>
  <si>
    <t>Betonski i armirano-betonski radovi</t>
  </si>
  <si>
    <t>Obnova iskolčenja trase kanalizacije prije početka zemljanih radova s izbacivanjem i osiguranjem pomoćnih točaka izvan područja iskopa, stacioniranjem istih i obilježavanjem visina. Cijena stavke uključuje sve neophodne terenske i uredske poslove za kompletnu provedbu radova. Jedinična cijena sadrži kontrolu visina tijekom gradnje.</t>
  </si>
  <si>
    <t>Izvedba betonske stabilizacije na prekopu lokalne ceste, debljine sloja 20 cm. Izradu stabilizacije obaviti na dobro zbijenoj i ispitanoj podlozi, u širini od 30 cm preko svake strane projektiranog ruba iskopa rova, završno do kote polaganja nosivog sloja kolničke konstrukcije.</t>
  </si>
  <si>
    <t>ostale ceste</t>
  </si>
  <si>
    <t>SVEUKUPNO (kn):</t>
  </si>
  <si>
    <t>MP</t>
  </si>
  <si>
    <r>
      <t>Obračun po m',m</t>
    </r>
    <r>
      <rPr>
        <vertAlign val="superscript"/>
        <sz val="11"/>
        <rFont val="Arial"/>
        <family val="2"/>
      </rPr>
      <t>2</t>
    </r>
    <r>
      <rPr>
        <sz val="11"/>
        <rFont val="Arial"/>
        <family val="2"/>
      </rPr>
      <t>.</t>
    </r>
  </si>
  <si>
    <r>
      <t>Obračun po m',komadu,m</t>
    </r>
    <r>
      <rPr>
        <vertAlign val="superscript"/>
        <sz val="11"/>
        <rFont val="Arial"/>
        <family val="2"/>
      </rPr>
      <t>2</t>
    </r>
    <r>
      <rPr>
        <sz val="11"/>
        <rFont val="Arial"/>
        <family val="2"/>
      </rPr>
      <t>.</t>
    </r>
  </si>
  <si>
    <t>Pažljivi ručni iskop probnih šliceva na mjestima postojećih instalacija na razmaku od cca. 100 metara duž trase za utvrđivanje točnog položaja postojećih instalacija. Izvesti prije iskopa rova radi eventualne korekcije trase kolektora. Prosječne dimenzije 2,0x1,0x1,5m=3,00m³ po probnom šlicu.</t>
  </si>
  <si>
    <t>d)</t>
  </si>
  <si>
    <t>Po izvršenoj sanaciji potrebno je  ispravnost saniranog cjevovoda dokazati ponovnom CCTV inspekcijom i izvješćem prema normi HRN EN 13508-2/AC. Sva te višekratne CCTV inspekcije/snimanja robot-kamerom sa izradom izvješća neće se posebno obračunavati, već svako drugo i daljnje snimanje kao i izrada izvješća ide na teret Izvoditelja radova.</t>
  </si>
  <si>
    <t>Jedinična cijena stavke uključuje sav potreban rad, opremu i pomoćna sredstva za izvedbu opisanog rada i završno izvješće predano u najmanje 3 primjeraka i na CD-u, izdano i ovjereno od specijalizirane tvrtke /ispitivača koji je vršio CCTV inspekciju sukladno normi HRN EN 13508-2/AC.</t>
  </si>
  <si>
    <t>Pogledati Program kontrole i osiguranje kvalitete u sklopu glavnog projekta i postupati u skladu s time.</t>
  </si>
  <si>
    <t>Snimanje izvedenog kolektora, po završetku svih radova robot – kamerom.</t>
  </si>
  <si>
    <t>ostale ceste:</t>
  </si>
  <si>
    <t xml:space="preserve">Dobava, doprema i polaganje u rov tampona debljine 30 cm, kao nosivog sloja podloge za asfaltni zastor, frakcije 0-63 mm. Zbijenost gornjeg sloja definirana je datim detaljem kanalizacijskog rova (Ms≥80MN/m²). Jedinična cijena stavke uključuje sav potreban rad, materijal, pomoćna sredstva i transporte za izvedbu tampona. </t>
  </si>
  <si>
    <t>Priprema za kanalizacijske kućne priključke</t>
  </si>
  <si>
    <t>Pažljivo ručno potkopavanje ogradnih zidova (kamenih ili betonskih), dimenzija 40x40cm, dužine 50cm, za prolaz PVC cijevi vanjskog promjera 160mm za spoj kućnog priključka na okno.</t>
  </si>
  <si>
    <t>Izrada elaborata prometnog rješenja za vrijeme izvođenja radova. Na osnovu elaborata i dinamičkog plana Izvođač treba ishoditi dozvolu za prekop javne površine od nadležnog upravitelja prometnice na kojoj se radovi izvode.</t>
  </si>
  <si>
    <t>Tipski proizvod pripremljen je za postavljanje u okvir tipskog ljevanoželjeznog poklopca. Patrona biofiltera je za pročišćavanje zraka Q=10-20 m3/h. Uložak dimenzija: promjer patrone DN 600 mm, visina patrone H=87 cm, težina t=8 kg.</t>
  </si>
  <si>
    <t>Prije narudžbe proizvoda potrebno je provjeriti slobodnu visinu okna  (ugradbenu dimenziju proizvoda), sukladno izmjerenom potrebno je izvršiti narudžbu istog.</t>
  </si>
  <si>
    <t>Izrada plana izvođenja radova, u svemu prema Pravilniku o zaštiti na radu na privremenim ili pokretnim gradilištima (NN RH 51/08) čl. 7, te dodatkom V istog pravilnika.</t>
  </si>
  <si>
    <t>GEODETSKI RADOVI I DOKUMENTACIJA</t>
  </si>
  <si>
    <t>Dobava, doprema i polaganje pijeska, 
frakcije 0-4mm, za oblogu postojećih podzemnih instalacija na prekopima.</t>
  </si>
  <si>
    <t>III) Betonski i armirano-betonski radovi – ukupno:</t>
  </si>
  <si>
    <t>IV</t>
  </si>
  <si>
    <t>V</t>
  </si>
  <si>
    <t>1.</t>
  </si>
  <si>
    <t>2.</t>
  </si>
  <si>
    <t>3.</t>
  </si>
  <si>
    <t>4.</t>
  </si>
  <si>
    <t>5.</t>
  </si>
  <si>
    <t>6.</t>
  </si>
  <si>
    <t>7.</t>
  </si>
  <si>
    <t>VI</t>
  </si>
  <si>
    <r>
      <t>Obračun po m</t>
    </r>
    <r>
      <rPr>
        <vertAlign val="superscript"/>
        <sz val="11"/>
        <rFont val="Arial"/>
        <family val="2"/>
      </rPr>
      <t>3</t>
    </r>
    <r>
      <rPr>
        <sz val="11"/>
        <rFont val="Arial"/>
        <family val="2"/>
      </rPr>
      <t>.</t>
    </r>
  </si>
  <si>
    <r>
      <t>Obračun po m</t>
    </r>
    <r>
      <rPr>
        <sz val="11"/>
        <rFont val="Times New Roman"/>
        <family val="1"/>
      </rPr>
      <t>³</t>
    </r>
    <r>
      <rPr>
        <sz val="11"/>
        <rFont val="Arial"/>
        <family val="2"/>
      </rPr>
      <t>.</t>
    </r>
  </si>
  <si>
    <r>
      <t>m</t>
    </r>
    <r>
      <rPr>
        <sz val="11"/>
        <rFont val="Times New Roman"/>
        <family val="1"/>
      </rPr>
      <t>³</t>
    </r>
  </si>
  <si>
    <t>Dobava, doprema i betoniranje posteljice PEHD cijevi betonom C16/20 debljine 10 cm.</t>
  </si>
  <si>
    <t>mostić za pješake, širine 0,80 m'</t>
  </si>
  <si>
    <t>čelična ploča za osobno vozilo, širine 2,50 m'</t>
  </si>
  <si>
    <t>Obračun po m' zarezanog asfalta.</t>
  </si>
  <si>
    <r>
      <t>Obračun po m</t>
    </r>
    <r>
      <rPr>
        <vertAlign val="superscript"/>
        <sz val="11"/>
        <rFont val="Arial"/>
        <family val="2"/>
      </rPr>
      <t>2</t>
    </r>
    <r>
      <rPr>
        <sz val="11"/>
        <rFont val="Arial"/>
        <family val="2"/>
      </rPr>
      <t xml:space="preserve"> razbijene asfaltne površine kolnika.</t>
    </r>
  </si>
  <si>
    <t>kg</t>
  </si>
  <si>
    <t>Odvoz viška materijala iz iskopa na deponiju. Izvedeno potpuno s utovarom i istovarom, te planiranjem na deponiji odnosno troškovima deponiranja bez obzira na udaljenost. Jedinična cijena stavke uključuje sav potreban rad, materijal, pomoćna sredstva i transporte za izvedbu opisanog rada. Koeficijent rastresitosti uključen u jediničnu cijenu.</t>
  </si>
  <si>
    <t>Razbijanje asfaltnog zastora ispod kojeg će se izvršiti zemljani iskop. Jedinična cijena stavke uključuje sav potreban rad, materijal, pomoćna sredstva i odvoz na deponij za izvedbu opisanog rada.</t>
  </si>
  <si>
    <t>c)</t>
  </si>
  <si>
    <t>Asfalterski radovi</t>
  </si>
  <si>
    <r>
      <t>Obračun po m</t>
    </r>
    <r>
      <rPr>
        <vertAlign val="superscript"/>
        <sz val="11"/>
        <rFont val="Arial"/>
        <family val="2"/>
      </rPr>
      <t>2</t>
    </r>
    <r>
      <rPr>
        <sz val="11"/>
        <rFont val="Arial"/>
        <family val="2"/>
      </rPr>
      <t xml:space="preserve"> ugrađenog sloja.</t>
    </r>
  </si>
  <si>
    <t xml:space="preserve">Dobava, doprema i postavljanje zaštitne ograde duž trase kanala. Ograda se postavlja dvostrano u skladu s propisima Zaštite na radu. </t>
  </si>
  <si>
    <t xml:space="preserve"> </t>
  </si>
  <si>
    <t>8.</t>
  </si>
  <si>
    <r>
      <t>Obračun po m</t>
    </r>
    <r>
      <rPr>
        <vertAlign val="superscript"/>
        <sz val="11"/>
        <rFont val="Arial"/>
        <family val="2"/>
      </rPr>
      <t>2</t>
    </r>
    <r>
      <rPr>
        <sz val="11"/>
        <rFont val="Arial"/>
        <family val="2"/>
      </rPr>
      <t>.</t>
    </r>
  </si>
  <si>
    <t>Ponuđeni proizvod:</t>
  </si>
  <si>
    <t>Tip: _______________________________</t>
  </si>
  <si>
    <t>Proizvođač: ________________________</t>
  </si>
  <si>
    <t>Zemlja porijekla: _____________________</t>
  </si>
  <si>
    <t>Obračun po kg.</t>
  </si>
  <si>
    <t>Dobava, doprema i zatrpavanje dijela rova probranim materijalom iz iskopa veličine frakcije do 10 cm. Zatrpavanje izvoditi u slojevima od najviše 30 cm sa zbijanjem, sve do sloja tampona. Zbijenost gornjeg sloja mora biti Ms≥40MN/m². Jedinična cijena stavke uključuje sav potreban rad, materijal i transporte za izvedbu opisanog rada.</t>
  </si>
  <si>
    <t>Kompletna provedba prometne signalizacije za ponuđeno vrijeme trajanja radova i zaštite gradilišta s jedne strane i prometa s druge strane za vrijeme izvođenja radova. Signalizaciju postaviti i sprovoditi u svemu prema Prometnom rješenju i zahtjevima nadležne službe. Uključena je dobava i postava svih potrebnih prometnih znakova, semafora i dr.</t>
  </si>
  <si>
    <t>Zarezivanje postojeće asfaltne podloge za polaganje cjevovoda bez obzira na debljinu sloja pomoću kružne pile. Prvo zarezivanje je u širini iskopa rova, a drugo nakon zatrpavanja rova, a prije izvedbe tampona i asfalta, 30 cm šire od ruba iskopa rova s obje strane, odnosno 0 kod asfaltiranja cijele širine ceste. Jedinična cijena stavke uključuje sav potreban rad i pomoćna sredstva za izvedbu opisanog rada. Predviđeno je jedno zarezivanje asfalta na dijelovima gdje se asfaltira cijela širina ceste, odnosno dva zarezivanja na ostalim dijelovima.</t>
  </si>
  <si>
    <t>Sanacija postojećih betonskih ogradnih zidova betonom C25/30 (XC1), debljine 30-50 cm i visine do 1,0m, uključivo s dobavom, izradom, postavom i skidanjem oplate te prijenosom i ugradnjom betona s potrebnom armaturom (cca. 50 kg/m³). Radove izvesti prema odluci Investitora i Nadzornog inženjera. Jedinična cijena stavke uključuje sav potreban rad, materijal i transporte za izvedbu stavke.</t>
  </si>
  <si>
    <t>Obilazak pozicija kanalizacijskih kućnih priključaka prije izvedbe glavnog kolektora.  Pozicije će se potvrditi u zajedničkom obilasku izvođača, nadzora i predstavnika lokalne samouprave.</t>
  </si>
  <si>
    <t>nerazvrstana cesta</t>
  </si>
  <si>
    <t>Dobava, doprema i zatrpavanje dijela rova zamjenskim materijalom veličine frakcije do 10 cm. Materijal osigurava izvođač. Zatrpavanje izvoditi u slojevima od najviše 30 cm sa zbijanjem, sve do sloja tampona. Zbijenost gornjeg sloja mora biti Ms≥40MN/m². Jedinična cijena stavke uključuje sav potreban rad, materijal i transporte za izvedbu opisanog rada.</t>
  </si>
  <si>
    <r>
      <t>Priprema podloge ceste s potrebnim otkopom 0,05-0,10m</t>
    </r>
    <r>
      <rPr>
        <vertAlign val="superscript"/>
        <sz val="11"/>
        <rFont val="Arial"/>
        <family val="2"/>
      </rPr>
      <t>3</t>
    </r>
    <r>
      <rPr>
        <sz val="11"/>
        <rFont val="Arial"/>
        <family val="2"/>
      </rPr>
      <t>/m</t>
    </r>
    <r>
      <rPr>
        <vertAlign val="superscript"/>
        <sz val="11"/>
        <rFont val="Arial"/>
        <family val="2"/>
      </rPr>
      <t>2</t>
    </r>
    <r>
      <rPr>
        <sz val="11"/>
        <rFont val="Arial"/>
        <family val="2"/>
      </rPr>
      <t xml:space="preserve"> i razastiranje tamponskog materijala sa planiranjem i nabijanjem na dijelu ulice van zone iskopa rova gdje se postavlja zamjenski sloj asfalta.</t>
    </r>
  </si>
  <si>
    <t>Poklopac na kolektoru je sa ili bez ventilacijskih otvora.</t>
  </si>
  <si>
    <t>Obračun po komadu ugrađenog poklopca.</t>
  </si>
  <si>
    <t>9.</t>
  </si>
  <si>
    <t>10.</t>
  </si>
  <si>
    <t>11.</t>
  </si>
  <si>
    <t>VII</t>
  </si>
  <si>
    <t>Dobava materijala i izrada mostića za prijelaz pješaka i čeličnih ploča za prijelaz vozila preko iskopanog rova za vrijeme radova. Mostiće za pješake izraditi od odgovarajućih drvenih profila i mostnica. Prijelaz mora imati obostranu ogradu visine 1 m. Izrada u svemu prema propisima o Zaštiti na radu. Nakon zatrpavanja kanala i završetka radova, mostiće demontirati i građu otpremiti. Čelične ploče koristiti kod interventnih situacija.</t>
  </si>
  <si>
    <t>12.</t>
  </si>
  <si>
    <t>13.</t>
  </si>
  <si>
    <t>14.</t>
  </si>
  <si>
    <t>Obračun po kompletu.</t>
  </si>
  <si>
    <t>I) Pripremni radovi – ukupno:</t>
  </si>
  <si>
    <t>Ručni iskop rova za kućni priključak i iskop za priključno okno u terenu bez obzira na kategoriju. Privremenu deponiju osigurava izvođač radova. Uključena je upotreba ručno strojnog čekića (pikhamera). Max. dubina nivelete cijevi po priključku iznosi 1,60 m.</t>
  </si>
  <si>
    <t>Zaštita, osiguranje ili pridržavanje/podupiranje svih postojećih podzemnih instalacija koje prolaze poprijeko iskopanog kanala ili koje vode paralelno s trasom. Osiguranje i podupiranje instalacija izvesti prema uvjetima i uputama nadležne službe vlasnika instalacija. Po potrebi izraditi izvedbeno rješenje zaštite instalacija i ovjeriti ga kod Nadzorne i ovlaštene službe. Jedinična cijena stavke uključuje sav potreban rad, materijal, pomoćna sredstva i transporte za izvedbu stavke.</t>
  </si>
  <si>
    <t>križanja:</t>
  </si>
  <si>
    <t>paralelno vođenje:</t>
  </si>
  <si>
    <t>Obračun po križanju ili m' paralelne trase.</t>
  </si>
  <si>
    <t>15.</t>
  </si>
  <si>
    <t>16.</t>
  </si>
  <si>
    <t>17.</t>
  </si>
  <si>
    <t>18.</t>
  </si>
  <si>
    <t>19.</t>
  </si>
  <si>
    <t>20.</t>
  </si>
  <si>
    <t>Ukupna dužina zahvata:</t>
  </si>
  <si>
    <t>Ispitivanja</t>
  </si>
  <si>
    <t>Završno ispitivanje kanalizacije na vodonepropusnost.</t>
  </si>
  <si>
    <t>Ispitivanje mora vršiti  akreditirani laboratorij osposobljen prema zahtjevima norme HRN EN ISO/IEC 17025. Osim toga, laboratorij koji vrši ispitivanja mora zadovoljavati i sve ostale posebne uvjete propisane Pravilnikom o posebnim uvjetima za obavljanje djelatnosti ispitivanja vodonepropusnosti građevina za odvodnju i pročišćavanje otpadnih voda (N.N. 01/11), odnosno  mora imati Rješenje o ispunjenju posebnih uvjeta sukladno zahtjevu istog Pravilnika.</t>
  </si>
  <si>
    <t>Ispitivanje vršiti prije asfaltiranja, a poslije zatrpavanja.  Ako cjevovod ili kontrolno okno ne zadovoljava ispitne zahtjeve Izvođač je dužan sanirati cjevovod ili/i kontrolno okno, te ponoviti ispitivanje. Sva višekratna ispitivanja neće se posebno obračunavati, već svako drugo i daljnje ispitivanje ide na teret Izvoditelja radova.</t>
  </si>
  <si>
    <t>Završno izvješće mora biti ovjereno od laboratorija koji je akreditiran za provedbu ispitivanja.</t>
  </si>
  <si>
    <t>Jedinična cijena stavke uključuje sav potreban rad, materijal, vodu koja se koristi za ispitivanje i pomoćna sredstva za izvedbu opisanog rada i završno izvješće predano u najmanje 3 primjerka izdano i ovjereno od laboratorija koji je vršio ispitivanje.</t>
  </si>
  <si>
    <t>Pogledati: Program kontrole i osiguranje kvalitete u sklopu glavnog projekta i postupati u skladu s time.</t>
  </si>
  <si>
    <t>Kontrolno snimanje izvedenog kolektora.</t>
  </si>
  <si>
    <t>Kontrola ispravnosti strukturalne stabilnosti i osiguranja funkcionalnosti koja se mora dokazati CCTV inspekcijom sukladno normi Uvjeti za sustave odvodnje izvan zgrada-2.dio: Sustav kodiranja optičkog nadzora HRN EN 13508-2/AC, sve u skladu sa Pravilnikom o tehničkim zahtjevima za građevine odvodnje, otpadnih voda, kao i rokovima obvezne kontrole ispravnosti građevina odvodnje i pročišćavanja otpadnih voda (N.N. 03/11).</t>
  </si>
  <si>
    <t>CCTV inspekcija, odnosno snimanje kolektora robot–kamerom mora se vršiti nakon polaganja i zatrpavanja, a prije asfaltiranja dionice. Osim glavnog kolektora kontrolu ispravnosti, odnosno snimanje treba izvršiti i na izvedenim pripremama za kućne priključke.</t>
  </si>
  <si>
    <t>Prilikom kontrole/snimanja, cjevovod i okna moraju biti čista, te ukoliko se prilikom snimanja uoči da u cjevovodu ima materijala,  snimanje treba ponoviti nakon što se cjevovod očisti, sve kako bi se sva eventualna oštećenja, deformacije i neispravnosti na izvedenom cjevovodu mogle uočiti snimanjem i evidentirati izvješćem.</t>
  </si>
  <si>
    <t>CCTV inspekcija ne smije se vršiti brzinom većom od 15cm/s. Minimalna rezolucija snimke CCTV inspekcije mora biti 768x576 pixela. Robot kamera kojom se vrši CCTV inspekcija mora posjedovati pan&amp;tilt opciju za mjerenje stvarnog pada kanala. Stvarni pad kanala za svaku dionicu/sekciju kolektora mora biti sastavni dio izvještaja.</t>
  </si>
  <si>
    <t>Izvješće CCTV inspekcije se mora proanalizirati i pregledati zajedno sa nadzornim inžinjerom i ako postoje nepravilnosti koje je potrebno sanirati, odnosno ako su izvješćem evidentirani kodovi prema normi HRN EN 13508-2/AC koji opisuju neispravnosti po uvjetu vodonepropusnosti, strukturalne stabilnosti ili osiguranja funkcionalnosti koje treba sanirati, Izvođač je dužan sanirati te nepravilnosti u cilju postizanja kvalitete ispravnosti izvedenog cjevovoda po sva tri uvjeta.</t>
  </si>
  <si>
    <t>Zarezivanje postojeće asfaltne podloge za kućne priključke bez obzira na debljinu sloja. Predviđeno je zarezivanje minimalno 30 cm šire od ruba iskopa rova s obje strane kako bi se omogućilo kvalitetnije zbijanje nosivog sloja na rubovima iskopa rova.Prvo zarezivanje je u širini iskopa rova, a drugo nakon zatrpavanja rova Jedinična cijena stavke uključuje sav potreban rad i pomoćna sredstva za izvedbu opisanog rada.</t>
  </si>
  <si>
    <t>VIII</t>
  </si>
  <si>
    <t xml:space="preserve">Prije početka zemljanih radova u suradnji sa nadležnim institucijama utvrditi dubine i pozicije svih podzemnih instalacija duž čitave trase, te ih označiti na terenu. Tijekom radova pratiti da ne dođe do njihovih oštećenja. </t>
  </si>
  <si>
    <t>Geodetski radovi kod izvedbe građevine koji obuhvaćaju:
a) geodetski situacijski nacrt izvedenog stanja za tehnički pregled
b) geodetski elaborat urisa građevine.</t>
  </si>
  <si>
    <t>Armirački radovi</t>
  </si>
  <si>
    <t>IV) Armirački radovi – ukupno:</t>
  </si>
  <si>
    <t>V) Asfalterski radovi - ukupno:</t>
  </si>
  <si>
    <t>UKUPNO (kn):</t>
  </si>
  <si>
    <t>a'</t>
  </si>
  <si>
    <t>kn</t>
  </si>
  <si>
    <t>m³</t>
  </si>
  <si>
    <t>m²</t>
  </si>
  <si>
    <t>Završno ispitivanje izgrađene kanalizacije na vodonepropusnost, zajedno sa kontrolnim oknima i izvedenim pripremama za kućne priključke „V“ ili „Z“ postupkom (ispitivanje vodom ili zrakom)  prema normi za Polaganje i ispitivanje kanalizacijskih cjevovoda i kanala HRN EN 1610, sve u skladu sa Pravilnikom o tehničkim zahtjevima za građevine odvodnje, otpadnih voda, kao i rokovima obvezne kontrole ispravnosti građevina odvodnje i pročišćavanja otpadnih voda (N.N. 03/11).</t>
  </si>
  <si>
    <t>Fotodokumentacija postojećeg i izvedenog stanja. Predviđa se fotosnimanje postojećeg stanja ulice, stepeništa i drugog na trasi gdje se izvode iskopi s posebnim naglaskom na detaljima kamenih i betonskih dijelova ulice. Fotografije su u formatu 15x10cm, komada 20x2. Nakon izvedbe cjevovoda predviđa se snimanje istih detalja. Fotodokumentacija u albumu postojećeg stanja predaje se Investitoru prije početka izgradnje. Fotodokumentacija u albumu izvedenog stanja predaje se Investitoru kod završetka izgradnje.</t>
  </si>
  <si>
    <t>Obračun po m³.</t>
  </si>
  <si>
    <t>**** Kod nabave materijala , radi eventualnog oštečenja i krojenja cijevi između okana potrebno je naručiti 5% više cijevi i uključiti u jediničnu cijenu
***** Prije početka radova i narudžbe materijala pozicije i broj kučnih priključka uskladiti sa izvedbenim projektom
****** U natječajnoj dokumentaciji dimenzije moguće primjenjivih cijevi iz
 termoplastičnih materijala za kolektore sukladno normi HRN EN13476-1 2007,
HRN EN13476-3 2009,HRN EN 1401-1 2009su definirane  na slijedeći način.</t>
  </si>
  <si>
    <t>Strojni iskop u terenu bez obzira na kategoriju za proširenja za revizijska okna. Prilikom iskopa paziti na postojeće podzemne instalacije. Ukoliko se naiđe na neku postojeću instalaciju iskop oko iste vršiti ručno, što je uključeno u cijenu stavke. Potrebno je predvidjeti i razupiranje rova za slučaj urušavanja. Jedinična cijena stavke uključuje sav potreban rad, materijal i transporte za kompletnu izvedbu opisanog rada.</t>
  </si>
  <si>
    <t>100% zamjenski materijal</t>
  </si>
  <si>
    <t>Odvoz  kompletnog materijala iz iskopa na deponiju. Izvedeno potpuno s utovarom i istovarom, te planiranjem na deponiji odnosno troškovima deponiranja bez obzira na udaljenost.Odlagalište osigurava Izvođač radova. Jedinična cijena stavke uključuje sav potreban rad, materijal, pomoćna sredstva i transporte za izvedbu opisanog rada. Koeficijent rastresitosti uključen u jediničnu cijenu.</t>
  </si>
  <si>
    <t>FAZONSKI KOMADI</t>
  </si>
  <si>
    <t>Dobava, doprema i ugradnja  tipskog biofiltera za odzraku početnih okana sanitarne kanalizacije (sve prema naznačenim pozicijama u glavnom projektu).</t>
  </si>
  <si>
    <t>Monterski radovi</t>
  </si>
  <si>
    <t>VI) Monterski radovi - ukupno:</t>
  </si>
  <si>
    <t>VII) Priprema za kanalizacijske kućne priključke – ukupno:</t>
  </si>
  <si>
    <t>VIII) Ispitivanja – ukupno:</t>
  </si>
  <si>
    <t>DN je nazivni promjer kolektora, definiran unutarnjim čistim promjerom kružnog profila cijevi - Du.
    '*  DN 150 - Du = 150 mm +/- 10% (150 mm)
    '*  DN 200 - Du = 200 mm +/- 10% (200 mm)
    '*  DN 250 - Du = 250 mm +/- 10% (250 mm)
    '*  DN 300 - Du = 300 mm +/- 10% (300 mm)
******* Izvoditelj radova treba izvršiti kontrolna ispitivanja tjemene nosivosti preko akreditiranog laboratorija za tu metodu ispitivanja, za sve gravitacijske cijevi kolektora i priključaka.  Uzimanje uzoraka izvršiti po naputku metode ispitivanja obavezno uz prisustvo nadzornog inženjera. Vrši se po jedno ispitivanje za svaku vrstu materijala i za svaki profil  i to iz prve dopreme materijala na gradilište,kako bi se rezultati dobili  prije same ugradnje cijevi uključiti u jediničnu cijenu</t>
  </si>
  <si>
    <t>TROŠKOVNIK</t>
  </si>
  <si>
    <t>Strojni iskop u terenu bez obzira na kategoriju za postavljanje cjevovoda.Dubina, širina iskopa i pokos strana su dati u nacrtima uzdužnog profila i detalja rova. U cijenu uračunati planiranje dna kanala s točnošću ±3cm prema uzdužnom profilu i strojno zbijanje dna rova projektiranog kanala do potrebne zbijenosti od Ms≥20MN/m². Sve troškove nastale zbog nestručnog rada snosit će Izvođač radova. Prilikom iskopa paziti na postojeće podzemne instalacije. Ukoliko se naiđe na neku postojeću instalaciju iskop oko iste vršiti ručno, što je uključeno u cijenu stavke.</t>
  </si>
  <si>
    <r>
      <t xml:space="preserve">Napomena: </t>
    </r>
    <r>
      <rPr>
        <sz val="11"/>
        <rFont val="Arial"/>
        <family val="2"/>
      </rPr>
      <t>Prije početka izvedbe radova  i narudžbe materijala pozicije i broj kućnih priključaka uskladiti sa izvedbenim projektom.</t>
    </r>
  </si>
  <si>
    <t>ploča dim 150x150x15 cm</t>
  </si>
  <si>
    <t>ploča dim 180x180x15 cm</t>
  </si>
  <si>
    <t>Dobava, doprema i betoniranje posteljice ispod cijevi betonom C16/20 (X0) debljine 10 cm. Jedinična cijena stavke uključuje sve potrebne radove, materijale, pomoćna sredstva i transporte za kompletnu izvedbu stavke.</t>
  </si>
  <si>
    <t>Utovar i transport sa skladišta izvođača, raznašanje duž kanalizacijskog rova i spuštanje u rov tipskih ljevano-željeznih kanalskih poklopaca sa okvirom, veličine DN600mm nosivosti 400 kN, te njihova ugradnja na pokrovne ploče okana. Uključeno podbetoniranje sitnozrnim betonom frakcije 0-8 mm armirano-betonskog prstena i ankera u ploču okna. Jediničnom cijenom je obuhvaćen sav potreban rad i materijal za ugradnju revizijskih poklopaca.</t>
  </si>
  <si>
    <t>Dobava, doprema i ugradnja gumene trake otporne na udar za dilataciju d=30mm, koja će se postaviti na otvor u ploči između PEHD okna i ploče, a u svrhu zaštite okna. Sve izvesti prema nacrtnoj dokumentaciji. Jedinična cijena stavke uključuje sve potrebne radove, materijale, pomoćna sredstva i transporte za kompletnu izvedbu stavke.</t>
  </si>
  <si>
    <t>Tip: ___________________________</t>
  </si>
  <si>
    <t>Proizvođač: _____________________</t>
  </si>
  <si>
    <t>Zemlja porijekla: :_________________</t>
  </si>
  <si>
    <t>Baza TIP-1/2</t>
  </si>
  <si>
    <t>Baza TIP-1/1</t>
  </si>
  <si>
    <t>Baza TIP-1/2 KASKADNO</t>
  </si>
  <si>
    <t>Baza TIP-3/3D KASKADNO</t>
  </si>
  <si>
    <t>DN/OD 315mm:</t>
  </si>
  <si>
    <t>račva reducirana 45°,  DN/OD 315/160mm</t>
  </si>
  <si>
    <t>ploča dim 140x140x15 cm</t>
  </si>
  <si>
    <t>Dobava, ravnanje, savijanje, sječenje, prijenos te postava i vezivanje betonskog željeza i armaturnih mreža prema armaturnom nacrtu. Jedinična cijena stavke uključuje sve potrebne radove, materijale, pomoćna sredstva i transporte za kompletnu izvedbu stavke. 
Sva svojstva čelika za armiranje određena normama niza HRN 1130 ili jednakovrijedni.</t>
  </si>
  <si>
    <t xml:space="preserve">Nazivni promjer okna DN600mm prosječne dubine 1,00 m </t>
  </si>
  <si>
    <t>Nabava, prijevoz i ugradnja kanalizacijskih termoplastičnih cijevi  SN 8, DN/OD 160 mm. 
HRN EN 13476-1 2007 ili jednakovrijedno i HRN EN 13476-3 2009  ili jednakovrijedno za plastični cijevi sustav za netlačnu podzemnu odvodnju i kanalizaciju od PVC-U, PP I PE cijevi s glatkom unutrašnjom i profiliranom vanjskom površinom koje se spajaju isključivo sa spojnicom i dvije gumene brtve minimalne tjemene nosivosti SN 8.
Polaganje kanalizacijskih vodonepropusnih cijevi na pripremljenu podlogu u projektiranom nagibu sa spajanjem prema detaljima iz projekta ili uputama proizvođača. Obračun je u m1 ugrađene kanalizacijske cijevi, a u cijeni je uključena nabava cijevi, fazonskih komada i spojnih sredstava, svi prijevozi i prijenosi, istovar uz kanalizacijski rov, privremeno skladištenje i razvoz duž rova, spuštanje u rov i ugradnja prema uvjetima iz projekta, te sav rad, dodatni materijal i pribor potreban za potpunu propisanu ugradnju i spajanje cijevi, ugradnja i spajanje cijevi međusobno kao i na revizijska okna da se postigne vodonepropusnost. Izvedba, kontrola kakvoće i obračun prema OTU 3-04.3.</t>
  </si>
  <si>
    <t>DN/OD 160mm:</t>
  </si>
  <si>
    <t>SPOJNICE DN/OD 160</t>
  </si>
  <si>
    <t xml:space="preserve">koljeno 45°  DN/OD 160 mm </t>
  </si>
  <si>
    <t>Nabava, prijevoz i ugradnja kanalizacijskih cijevi  PVC  DN/OD 160 mm L=1,0m.
HRN EN 1401-1 2009 ili jednakovrijedno za plastični cijevi sustav za netlačnu podzemnu odvodnju i kanalizaciju    PVC-U cijevi koje se spaja isključivo na kolčak sa jednom gumenom brtvom minimalne tjemene nosivosti SN 8.
 Polaganje kanalizacijskih vodonepropusnih cijevi na pripremljenu podlogu u projektiranom nagibu sa spajanjem prema detaljima iz projekta ili uputama proizvođača. Obračun je u m1 ugrađene kanalizacijske cijevi</t>
  </si>
  <si>
    <t>PVC DN/OD160mm, L=1,00m':</t>
  </si>
  <si>
    <t>Nabava, prijevoz i ugradnja čepa za zatvaranje kraja cijevi - PVC, DN/OD 160.  Obračun je po komadu ugrađenog čepa</t>
  </si>
  <si>
    <t>PVC čep DN/OD 160mm:</t>
  </si>
  <si>
    <t>Dobava, doprema i ugradnja kanalizacijskog poklopca od nodularnog ljeva. Poklopac se sastoji od četvrtastog ugradbenog okvira s okruglim poklopcem svjetlog otvora DN600mm. Okvir poklopca izrađen je tako da se prilikom ugradnje prekriva završnim slojem asfalta, betona i sl. Nakon ugradnje i izvedbe završnog sloja ceste vidljiv je samo okrugli poklopac. Ležište poklopca na okvir mora biti izrađeno od umjetne mase (elastomera) tako da poklopac potpuno nalježe na okvir, bez mogućnosti pomaka i lupanja kada prolazi vozilo. Poklopac je sa šarkama povezan s okvirom, a visina okvira je minimalno 100 mm. Osim toga poklopac mora biti opremljen sustavom samozabrtvljenja čime se onemogućuje otvaranje tj. izljetanje poklopca. Poklopac s okvirom je predviđen za normalan intenzitet prometa pri prometnom opterećenju od 400 kN. Tekst i format natpisa na poklopcu mora biti izveden u dogovoru s Investitorom. Poklopac mora zadovoljiti Hrvatsku normu HRN EN 124:2005 i klasu D400 ili jednakovrijedan.</t>
  </si>
  <si>
    <t>DN/OD 315 mm</t>
  </si>
  <si>
    <t>DN/OD 160 mm</t>
  </si>
  <si>
    <t>Izrada kompletnog geodetskog elaborata infrastrukture u skladu sa Pravilnikom o katastru infrastrukture (NN RH br. 29/17). Jedinična cijena stavke uključuje sve potrebne terenske i uredske radove, te materijale za izradu kompletnog geodetskog elaborata infrastrukture. Predati kao digitalnu geodetsku snimku u dwg formatu na CD-u uz tri(3) primjerka uvezanog elaborata sve prije ishođenja Potvrde o završetku radova.</t>
  </si>
  <si>
    <t>4) GEODETSKI RADOVI I DOKUMENTACIJA – UKUPNO (kn):</t>
  </si>
  <si>
    <t>DIO 2. GRAĐEVINE</t>
  </si>
  <si>
    <t>Dobava, doprema i ugradnja pijeska duž kanalizacijskog rova za zaštitnu oblogu oko cijevi kolektora. Zaštitu cijevi potrebno je izvesti od pijeska zrnatosti 0-8 mm do 30 cm iznad tjemena cijevi. Zatrpavanje izvesti uz lagano ručno nabijanje u slojevima. Jedinična cijena stavke uključuje sav potreban rad materijal i transporte za kompletnu izvedbu.
Uključena posteljica i zaštitna obloga tlačnih vodova. 
Uključena posteljica i zaštita obloga oko PEHD cijevi DN 50/10 bara frakcije 0-4mm.</t>
  </si>
  <si>
    <t>Dobava i doprema pijeska, te izrada pješčane posteljice ispod PEHD/PE okana. Izrada pješčane posteljice 10 cm ispod okana. Veličine zrna 0-8 mm, prirodni ili drobljeni. Podloga se izvodi nakon što nadzorni inženjer primi izvedbu rova. Jedinična cijena stavke uključuje sav potreban rad, materijal i transporte za izvedbu opisanog rada.</t>
  </si>
  <si>
    <t xml:space="preserve">Dobava, doprema i ugradnja agregata granulacije 16-32, debljine 40 cm oko PEHD/PE okana i uz nabijanje od 97% po Proctoru. </t>
  </si>
  <si>
    <t xml:space="preserve">Dobava, doprema i izrada a-b montažne pokrovne ploče iznad revizijskih okana od PEHD/PE, betonom razreda izloženosti XC1 i razreda tlačne čvrstoće C25/30 u svemu prema datom detalju. Jedinična cijena sadrži sav rad, materijal i oplatu. Stavkom obuhvaćena dobava i ugradnja ankera i matica za fiksiranje poklopaca. </t>
  </si>
  <si>
    <t xml:space="preserve">Nazivni promjer okna DN800mm: </t>
  </si>
  <si>
    <t xml:space="preserve">Dobava, doprema i ugradnja PEHD/PE revizijskih montažnih okana za kanalizaciju sa svim priključcima, brtvama i spojnicama, a prema specifikaciji okana. Okna su izvedena u skladu sa HRN EN 13598-2:2009 ili jednakovrijedna, a nazivni promjer DN označava vanjski promjer. Okna imaju ulaze i izlaze DN/OD315mm ili DN/0D250mm prema detalju PEHD revizijskog okna sa specifikacijama u prilogu. Dubine okna prema detalju PEHD revizijskog okna sa specifikacijama u prilogu. </t>
  </si>
  <si>
    <t xml:space="preserve">Nazivni promjer okna DN1000mm: </t>
  </si>
  <si>
    <t>ulaz i izlaz DN/OD315mm</t>
  </si>
  <si>
    <t xml:space="preserve">Dobava, doprema i izrada a-b montažne pokrovne ploče iznad PEHD/PE montažnih okana kućnih priključaka, betonom razreda izloženosti XC1 i razreda tlačne čvrstoće C25/30 u svemu prema datom detalju. Jedinična cijena sadrži sav rad, materijal i oplatu. Stavkom obuhvaćena dobava i ugradnja ankera i matica za fiksiranje poklopaca. </t>
  </si>
  <si>
    <t>Dobava, doprema i ugradnja PEHD/PE montažnih okana kućnih priključaka za kanalizaciju sa svim priključcima, brtvama i spojnicama, a prema specifikaciji okana. Okna su izvedena u skladu sa HRN EN 13598-2:2009 ili jednakovrijedna, a nazivni promjer DN označava vanjski promjer. Okna imaju ulaze i izlaze DN/OD160mm prema shemi okana u prilogu.</t>
  </si>
  <si>
    <t>Poklopac za kućne priključke je bez ventilacijskih otvora ;DN600, 400 kN.</t>
  </si>
  <si>
    <t>Izvedba betonske stabilizacije na prekopu lokalne ceste, debljine sloja 20 cm. Izradu stabilizacije obaviti na dobro zbijenoj i ispitanoj podlozi, u širini od 20 cm preko svake strane projektiranog ruba iskopa rova, završno do kote polaganja nosivog sloja kolničke konstrukcije.</t>
  </si>
  <si>
    <t>Dobava, prijevoz i ugradnja kanalizacijskih termoplastičnih cijevi SN 8, DN/OD 315 mm. 
HRN EN 13476-1 2007 ili jednakovrijedno i HRN EN 13476-3 2009  ili jednakovrijedno za plastični cijevi sustav za netlačnu podzemnu odvodnju i kanalizaciju od PVC-U, PP I PE cijevi s glatkom unutrašnjom i profiliranom vanjskom površinom koje se spajaju isključivo sa spojnicom i dvije gumene brtve minimalne tjemene nosivosti SN 8.Polaganje kanalizacijskih vodonepropusnih cijevi na pripremljenu podlogu u projektiranom nagibu sa spajanjem prema detaljima iz projekta ili uputama proizvođača. Obračun je u m1 ugrađene kanalizacijske cijevi, a u cijeni je uključena nabava cijevi, fazonskih komada i spojnih sredstava, svi prijevozi i prijenosi, istovar uz kanalizacijski rov, privremeno skladištenje i razvoz duž rova, spuštanje u rov i ugradnja prema uvjetima iz projekta, te sav rad, dodatni materijal i pribor potreban za potpunu propisanu ugradnju i spajanje cijevi, ugradnja i spajanje cijevi međusobno kao i na revizijska okna da se postigne vodonepropusnost.</t>
  </si>
  <si>
    <t>Obračun je u komadu ugrađenog komadsa, a u cijeni je uključena nabava  fazonskih komada i spojnih sredstava, svi prijevozi i prijenosi, istovar uz kanalizacijski rov, privremeno skladištenje i razvoz duž rova, spuštanje u rov i ugradnja prema uvjetima iz projekta, te sav rad, dodatni materijal i pribor potreban za potpunu propisanu ugradnju i spajanje fazonskih komada kao i na revizijska okna  da se postigne vodonepropusnost, uključivo ispitivanje vodonepropusnosti.</t>
  </si>
  <si>
    <t xml:space="preserve">Dobava, prijevoz i ugradnja kanalizacijskih fazonskih komada i spojnica od termoplastičnih materijala prema HRN EN 13476-1 2007 ili jednakovrijedno i HRN EN 13476-3 2009  ili jednakovrijedno za plastični cijevi sustav za netlačnu podzemnu odvodnju i kanalizaciju od PVC-U, PP I PE fazonski komadi s glatkom unutrašnjom i profiliranom vanjskom površinom i dvije gumene brtve minimalne tjemene nosivosti SN 8. U slučaju nemogućnosti spajanja na PEHD okna predvidjeti račve za spoj na cijev osnovnog kolektora. </t>
  </si>
  <si>
    <t>5,0 x 0,5 x 1,0 x 1,0 =2,5</t>
  </si>
  <si>
    <r>
      <t>2 x 8,00 x 1,10 = 17,6 m</t>
    </r>
    <r>
      <rPr>
        <vertAlign val="superscript"/>
        <sz val="11"/>
        <rFont val="Arial"/>
        <family val="2"/>
      </rPr>
      <t>2</t>
    </r>
  </si>
  <si>
    <t>KANALIZACIJA LUPOGLAV :DIO 2. GRAĐEVINE</t>
  </si>
  <si>
    <t>1)</t>
  </si>
  <si>
    <t>Napomena KOMPLET INVESTICIJE:
* U svim stavkama troškovnika gdje je predviđen odvoz na deponij, izvođač mora uključiti u jediničnu cijenu osiguranja deponiranja materijala i odvoz bez obzira na udaljenost. Investitor nije u obvezi osiguranja privremene i trajne deponija.
**Za obračun radova vezanih uz sanitarnu kanalizaciju karakteristični presjek-širina rova iznosi  Dv + 2x35cm =100cm s vertikalnim zasjecanjem
Sva proširenja i produbljenja koja nastanu uslijed neravnomjernosti iskopa ili kao posljedica zarušavanja neće se obračunati već moraju biti uračunati u jediničnu cijenu iskopa.
*** U glavnom projektu predviđene se termoplastične cijevi SN8 sljedeći profili:
K-1, K-2, K-2.1, K-2.2, K-2.3, K-3, K-4, K-4.1, K-5, K-5.1, K-6, K-6.1, K-7, K-8, K-9, K-9.1, K-10, K-11  Lu=2780,00m PEHD DN/OD 315mm
- P-6    Lu=184,00m PEHD DN/OD 250mm
-Priprema za kućne priključke    Lu=  540,00m PEHD DN/OD 160mm
-Priprema za kućne priključke    Lu=     90,00m PVC    DN/OD 160mm</t>
  </si>
  <si>
    <t>Dobava, doprema i istovar na privremenu deponiju Izvođača radova kanalizacijskog poklopca od nodularnog ljeva.Poklopac se sastoji od četvrtastog ugradbenog okvira s okruglim poklopcem svjetlog otvora DN600mm. Okvir poklopca izrađen je tako da se prilikom ugradnje prekriva završnim slojem asfalta, betona i sl. Nakon ugradnje i izvedbe završnog sloja ceste vidljiv je samo okrugli poklopac. Ležište poklopca na okvir mora biti izrađeno od umjetne mase (elastomera) tako da poklopac potpuno nalježe na okvir, bez mogućnosti pomaka i lupanja kada prolazi vozilo. Poklopac je sa šarkama povezan s okvirom, a visina okvira je minimalno 100 mm. Osim toga poklopac mora biti opremljen sustavom samozabrtvljenja čime se onemogućuje otvaranje tj. izljetanje poklopca. Poklopac s okvirom je predviđen za normalan intenzitet prometa pri prometnom opterećenju od 400 kN. Tekst i format natpisa na poklopcu mora biti izveden u dogovoru s Investitorom. Poklopac mora zadovoljiti Hrvatsku normu HRN EN 124:2005 i klasu D400 ili jednakovrijedan.</t>
  </si>
  <si>
    <t>SANITARNI KOLEKTORI : K-2, K-2.1, K-2.2, K-2.3, K-3</t>
  </si>
  <si>
    <t>REKAPITUACIJA</t>
  </si>
  <si>
    <t>Ponuditelj:</t>
  </si>
  <si>
    <t>SANITARNI KOLEKTORI : K-1, K-4, K-4.1, K-7</t>
  </si>
  <si>
    <t>kućni priključci: 23x6=138,00 m'</t>
  </si>
  <si>
    <t>K-7:    273,00 m'</t>
  </si>
  <si>
    <t>SVEUKUPNO: 913,00 m'</t>
  </si>
  <si>
    <t>kućni priključci: 138,00 m'</t>
  </si>
  <si>
    <t>kolektori: 775,00 m'</t>
  </si>
  <si>
    <t>kolektori:       913 X 2 = 1826 m'</t>
  </si>
  <si>
    <t>UKUPNO:                            1826,00 m'</t>
  </si>
  <si>
    <r>
      <t xml:space="preserve">K-1:   </t>
    </r>
    <r>
      <rPr>
        <sz val="10"/>
        <rFont val="Arial"/>
        <family val="2"/>
      </rPr>
      <t>RO1-RO9</t>
    </r>
    <r>
      <rPr>
        <sz val="11"/>
        <rFont val="Arial"/>
        <family val="2"/>
      </rPr>
      <t>; 172,00 m'</t>
    </r>
  </si>
  <si>
    <t>K-4:    148,00 m'</t>
  </si>
  <si>
    <t>UKUPNO:            695,00 m'</t>
  </si>
  <si>
    <t>K-4.1: 102,00 m'</t>
  </si>
  <si>
    <t>UKUPNO:         1.577,00 m²</t>
  </si>
  <si>
    <r>
      <t xml:space="preserve">K-1:   </t>
    </r>
    <r>
      <rPr>
        <sz val="10"/>
        <rFont val="Arial"/>
        <family val="2"/>
      </rPr>
      <t>RO1-RO9</t>
    </r>
    <r>
      <rPr>
        <sz val="11"/>
        <rFont val="Arial"/>
        <family val="2"/>
      </rPr>
      <t>; 537,87 m</t>
    </r>
    <r>
      <rPr>
        <vertAlign val="superscript"/>
        <sz val="11"/>
        <rFont val="Arial"/>
        <family val="2"/>
      </rPr>
      <t>3</t>
    </r>
  </si>
  <si>
    <r>
      <t>K-4.1: 139,83 m</t>
    </r>
    <r>
      <rPr>
        <vertAlign val="superscript"/>
        <sz val="11"/>
        <rFont val="Arial"/>
        <family val="2"/>
      </rPr>
      <t>3</t>
    </r>
  </si>
  <si>
    <r>
      <t>K-4:    346,80 m</t>
    </r>
    <r>
      <rPr>
        <vertAlign val="superscript"/>
        <sz val="11"/>
        <rFont val="Arial"/>
        <family val="2"/>
      </rPr>
      <t>3</t>
    </r>
  </si>
  <si>
    <r>
      <t>K-7:   998,00 m</t>
    </r>
    <r>
      <rPr>
        <vertAlign val="superscript"/>
        <sz val="11"/>
        <rFont val="Arial"/>
        <family val="2"/>
      </rPr>
      <t>3</t>
    </r>
  </si>
  <si>
    <t>SVEUKUPNO:  2.022,50 m³</t>
  </si>
  <si>
    <t>K-4.1: kom 3</t>
  </si>
  <si>
    <r>
      <t xml:space="preserve">K-1:   </t>
    </r>
    <r>
      <rPr>
        <sz val="10"/>
        <rFont val="Arial"/>
        <family val="2"/>
      </rPr>
      <t>RO1-RO9</t>
    </r>
    <r>
      <rPr>
        <sz val="11"/>
        <rFont val="Arial"/>
        <family val="2"/>
      </rPr>
      <t>; kom 9</t>
    </r>
  </si>
  <si>
    <t>K-4:    kom 6</t>
  </si>
  <si>
    <r>
      <t>K-4:    101,64 m</t>
    </r>
    <r>
      <rPr>
        <vertAlign val="superscript"/>
        <sz val="11"/>
        <rFont val="Arial"/>
        <family val="2"/>
      </rPr>
      <t>3</t>
    </r>
  </si>
  <si>
    <r>
      <t>K-4.1: 49,08 m</t>
    </r>
    <r>
      <rPr>
        <vertAlign val="superscript"/>
        <sz val="11"/>
        <rFont val="Arial"/>
        <family val="2"/>
      </rPr>
      <t>3</t>
    </r>
  </si>
  <si>
    <r>
      <t>K-7:   302,80 m</t>
    </r>
    <r>
      <rPr>
        <vertAlign val="superscript"/>
        <sz val="11"/>
        <rFont val="Arial"/>
        <family val="2"/>
      </rPr>
      <t>3</t>
    </r>
  </si>
  <si>
    <r>
      <t xml:space="preserve">K-1:   </t>
    </r>
    <r>
      <rPr>
        <sz val="10"/>
        <rFont val="Arial"/>
        <family val="2"/>
      </rPr>
      <t>RO1-RO9</t>
    </r>
    <r>
      <rPr>
        <sz val="11"/>
        <rFont val="Arial"/>
        <family val="2"/>
      </rPr>
      <t>; 165,20 m</t>
    </r>
    <r>
      <rPr>
        <vertAlign val="superscript"/>
        <sz val="11"/>
        <rFont val="Arial"/>
        <family val="2"/>
      </rPr>
      <t>3</t>
    </r>
  </si>
  <si>
    <t>UKUPNO:               618,72  m³</t>
  </si>
  <si>
    <r>
      <t>K-4.1: 40,45 m</t>
    </r>
    <r>
      <rPr>
        <vertAlign val="superscript"/>
        <sz val="11"/>
        <rFont val="Arial"/>
        <family val="2"/>
      </rPr>
      <t>3</t>
    </r>
  </si>
  <si>
    <r>
      <t>K-7:   480 m</t>
    </r>
    <r>
      <rPr>
        <vertAlign val="superscript"/>
        <sz val="11"/>
        <rFont val="Arial"/>
        <family val="2"/>
      </rPr>
      <t>3</t>
    </r>
  </si>
  <si>
    <r>
      <t xml:space="preserve">K-1:   </t>
    </r>
    <r>
      <rPr>
        <sz val="10"/>
        <rFont val="Arial"/>
        <family val="2"/>
      </rPr>
      <t>RO1-RO9</t>
    </r>
    <r>
      <rPr>
        <sz val="11"/>
        <rFont val="Arial"/>
        <family val="2"/>
      </rPr>
      <t>; 372,97 m</t>
    </r>
    <r>
      <rPr>
        <vertAlign val="superscript"/>
        <sz val="11"/>
        <rFont val="Arial"/>
        <family val="2"/>
      </rPr>
      <t>3</t>
    </r>
  </si>
  <si>
    <r>
      <t>K-4:    114,18 m</t>
    </r>
    <r>
      <rPr>
        <vertAlign val="superscript"/>
        <sz val="11"/>
        <rFont val="Arial"/>
        <family val="2"/>
      </rPr>
      <t>3</t>
    </r>
  </si>
  <si>
    <t>UKUPNO:                                     1007,6 m³</t>
  </si>
  <si>
    <r>
      <t>K-4.1: 41 m</t>
    </r>
    <r>
      <rPr>
        <vertAlign val="superscript"/>
        <sz val="11"/>
        <rFont val="Arial"/>
        <family val="2"/>
      </rPr>
      <t>3</t>
    </r>
  </si>
  <si>
    <r>
      <t>K-7:   167 m</t>
    </r>
    <r>
      <rPr>
        <vertAlign val="superscript"/>
        <sz val="11"/>
        <rFont val="Arial"/>
        <family val="2"/>
      </rPr>
      <t>3</t>
    </r>
  </si>
  <si>
    <r>
      <t>K-4:    183 m</t>
    </r>
    <r>
      <rPr>
        <vertAlign val="superscript"/>
        <sz val="11"/>
        <rFont val="Arial"/>
        <family val="2"/>
      </rPr>
      <t>3</t>
    </r>
  </si>
  <si>
    <r>
      <t xml:space="preserve">K-1:   </t>
    </r>
    <r>
      <rPr>
        <sz val="10"/>
        <rFont val="Arial"/>
        <family val="2"/>
      </rPr>
      <t>RO1-RO9</t>
    </r>
    <r>
      <rPr>
        <sz val="11"/>
        <rFont val="Arial"/>
        <family val="2"/>
      </rPr>
      <t>; 101 m</t>
    </r>
    <r>
      <rPr>
        <vertAlign val="superscript"/>
        <sz val="11"/>
        <rFont val="Arial"/>
        <family val="2"/>
      </rPr>
      <t>3</t>
    </r>
  </si>
  <si>
    <t>UKUPNO:                   492, m³</t>
  </si>
  <si>
    <r>
      <t xml:space="preserve">K-1:   </t>
    </r>
    <r>
      <rPr>
        <sz val="10"/>
        <rFont val="Arial"/>
        <family val="2"/>
      </rPr>
      <t>RO1-RO9</t>
    </r>
    <r>
      <rPr>
        <sz val="11"/>
        <rFont val="Arial"/>
        <family val="2"/>
      </rPr>
      <t>; 78 m</t>
    </r>
    <r>
      <rPr>
        <vertAlign val="superscript"/>
        <sz val="11"/>
        <rFont val="Arial"/>
        <family val="2"/>
      </rPr>
      <t>3</t>
    </r>
  </si>
  <si>
    <r>
      <t>K-7:   213 m</t>
    </r>
    <r>
      <rPr>
        <vertAlign val="superscript"/>
        <sz val="11"/>
        <rFont val="Arial"/>
        <family val="2"/>
      </rPr>
      <t>3</t>
    </r>
  </si>
  <si>
    <r>
      <t>K-4.1: 109 m</t>
    </r>
    <r>
      <rPr>
        <vertAlign val="superscript"/>
        <sz val="11"/>
        <rFont val="Arial"/>
        <family val="2"/>
      </rPr>
      <t>3</t>
    </r>
  </si>
  <si>
    <r>
      <t>K-4:    179 m</t>
    </r>
    <r>
      <rPr>
        <vertAlign val="superscript"/>
        <sz val="11"/>
        <rFont val="Arial"/>
        <family val="2"/>
      </rPr>
      <t>3</t>
    </r>
  </si>
  <si>
    <r>
      <t>SVEUKUPNO: 579 m</t>
    </r>
    <r>
      <rPr>
        <vertAlign val="superscript"/>
        <sz val="11"/>
        <rFont val="Arial"/>
        <family val="2"/>
      </rPr>
      <t>2</t>
    </r>
  </si>
  <si>
    <r>
      <t xml:space="preserve">K-1:   </t>
    </r>
    <r>
      <rPr>
        <sz val="10"/>
        <rFont val="Arial"/>
        <family val="2"/>
      </rPr>
      <t>RO1-RO9</t>
    </r>
    <r>
      <rPr>
        <sz val="11"/>
        <rFont val="Arial"/>
        <family val="2"/>
      </rPr>
      <t>;735,90 m</t>
    </r>
    <r>
      <rPr>
        <vertAlign val="superscript"/>
        <sz val="11"/>
        <rFont val="Arial"/>
        <family val="2"/>
      </rPr>
      <t>3</t>
    </r>
  </si>
  <si>
    <r>
      <t>K-4:    303 m</t>
    </r>
    <r>
      <rPr>
        <vertAlign val="superscript"/>
        <sz val="11"/>
        <rFont val="Arial"/>
        <family val="2"/>
      </rPr>
      <t>3</t>
    </r>
  </si>
  <si>
    <r>
      <t>K-4.1: 181,78 m</t>
    </r>
    <r>
      <rPr>
        <vertAlign val="superscript"/>
        <sz val="11"/>
        <rFont val="Arial"/>
        <family val="2"/>
      </rPr>
      <t>3</t>
    </r>
  </si>
  <si>
    <r>
      <t>K-7:   737,11 m</t>
    </r>
    <r>
      <rPr>
        <vertAlign val="superscript"/>
        <sz val="11"/>
        <rFont val="Arial"/>
        <family val="2"/>
      </rPr>
      <t>3</t>
    </r>
  </si>
  <si>
    <r>
      <t>SVEUKUPNO:    1.957,79 m</t>
    </r>
    <r>
      <rPr>
        <vertAlign val="superscript"/>
        <sz val="11"/>
        <rFont val="Arial"/>
        <family val="2"/>
      </rPr>
      <t>3</t>
    </r>
  </si>
  <si>
    <r>
      <t xml:space="preserve">K-1:   </t>
    </r>
    <r>
      <rPr>
        <sz val="10"/>
        <rFont val="Arial"/>
        <family val="2"/>
      </rPr>
      <t>3 kom</t>
    </r>
  </si>
  <si>
    <r>
      <t xml:space="preserve">K-1:   </t>
    </r>
    <r>
      <rPr>
        <sz val="10"/>
        <rFont val="Arial"/>
        <family val="2"/>
      </rPr>
      <t>200 m'</t>
    </r>
  </si>
  <si>
    <t>K-7:   6 kom</t>
  </si>
  <si>
    <t>K-7:   33 m'</t>
  </si>
  <si>
    <t>K-4.1: 1 kom</t>
  </si>
  <si>
    <t>K-4.1: 12 m'</t>
  </si>
  <si>
    <t>K-4:    2 kom</t>
  </si>
  <si>
    <t>K-4:    12 m'</t>
  </si>
  <si>
    <t>UKUPNO:    12 kom</t>
  </si>
  <si>
    <t>UKUPNO:      257,00m'</t>
  </si>
  <si>
    <r>
      <t>12x 1,50 x 0,30 x 0,30 = 1,62 m</t>
    </r>
    <r>
      <rPr>
        <vertAlign val="superscript"/>
        <sz val="11"/>
        <rFont val="Arial"/>
        <family val="2"/>
      </rPr>
      <t>3</t>
    </r>
  </si>
  <si>
    <t>Za okna DN800</t>
  </si>
  <si>
    <t>Za okna DN1000</t>
  </si>
  <si>
    <t>20x1,6x3,14x0,4x3,0 = 135,65</t>
  </si>
  <si>
    <r>
      <t>okna  DN 800 20x1,5x1,5x0,1=4,5 m</t>
    </r>
    <r>
      <rPr>
        <vertAlign val="superscript"/>
        <sz val="11"/>
        <rFont val="Arial"/>
        <family val="2"/>
      </rPr>
      <t>3</t>
    </r>
  </si>
  <si>
    <t xml:space="preserve">UKUPNO:   20   kom   </t>
  </si>
  <si>
    <t xml:space="preserve">UKUPNO:    12 kom   </t>
  </si>
  <si>
    <t>SVEUKUPNO:        80,20 m³</t>
  </si>
  <si>
    <r>
      <t>K-7:   30 m</t>
    </r>
    <r>
      <rPr>
        <vertAlign val="superscript"/>
        <sz val="11"/>
        <rFont val="Arial"/>
        <family val="2"/>
      </rPr>
      <t>3</t>
    </r>
  </si>
  <si>
    <r>
      <t>K-4.1: 7,80 m</t>
    </r>
    <r>
      <rPr>
        <vertAlign val="superscript"/>
        <sz val="11"/>
        <rFont val="Arial"/>
        <family val="2"/>
      </rPr>
      <t>3</t>
    </r>
  </si>
  <si>
    <r>
      <t>K-4:   16,15 m</t>
    </r>
    <r>
      <rPr>
        <vertAlign val="superscript"/>
        <sz val="11"/>
        <rFont val="Arial"/>
        <family val="2"/>
      </rPr>
      <t>3</t>
    </r>
  </si>
  <si>
    <r>
      <t xml:space="preserve">K-1:   </t>
    </r>
    <r>
      <rPr>
        <sz val="10"/>
        <rFont val="Arial"/>
        <family val="2"/>
      </rPr>
      <t>26,25 m</t>
    </r>
    <r>
      <rPr>
        <vertAlign val="superscript"/>
        <sz val="10"/>
        <rFont val="Arial"/>
        <family val="2"/>
      </rPr>
      <t>3</t>
    </r>
  </si>
  <si>
    <r>
      <t>K - 4.1 - 5 m</t>
    </r>
    <r>
      <rPr>
        <vertAlign val="superscript"/>
        <sz val="11"/>
        <rFont val="Arial"/>
        <family val="2"/>
      </rPr>
      <t>2</t>
    </r>
  </si>
  <si>
    <t>pokrovne ploče PEHD okana DN 800mm
 (20 kom.):</t>
  </si>
  <si>
    <t>pokrovne ploče PEHD okana DN 1000mm
 (11 kom.):</t>
  </si>
  <si>
    <t>RA(R): 60 x 20 =1200,00 kg</t>
  </si>
  <si>
    <t>GA(P):   5 x 20 =   100,00 kg</t>
  </si>
  <si>
    <t>UKUPNO:          1.300 kg</t>
  </si>
  <si>
    <t>RA(R): 90 x 11=  990,00 kg</t>
  </si>
  <si>
    <t>GA(P):   5 x 11 =    55,00 kg</t>
  </si>
  <si>
    <t>UKUPNO:             1045,00 kg</t>
  </si>
  <si>
    <t>SVEUKUPNO:     2,345 kg</t>
  </si>
  <si>
    <r>
      <t xml:space="preserve">K-1:   </t>
    </r>
    <r>
      <rPr>
        <sz val="10"/>
        <rFont val="Arial"/>
        <family val="2"/>
      </rPr>
      <t>RO1-RO9</t>
    </r>
    <r>
      <rPr>
        <sz val="11"/>
        <rFont val="Arial"/>
        <family val="2"/>
      </rPr>
      <t>; 80,00 m</t>
    </r>
    <r>
      <rPr>
        <vertAlign val="superscript"/>
        <sz val="11"/>
        <rFont val="Arial"/>
        <family val="2"/>
      </rPr>
      <t>2</t>
    </r>
  </si>
  <si>
    <r>
      <t>K-4.1: 234,00 m</t>
    </r>
    <r>
      <rPr>
        <vertAlign val="superscript"/>
        <sz val="11"/>
        <rFont val="Arial"/>
        <family val="2"/>
      </rPr>
      <t>2</t>
    </r>
  </si>
  <si>
    <r>
      <t>K-4:    1444,00 m</t>
    </r>
    <r>
      <rPr>
        <vertAlign val="superscript"/>
        <sz val="11"/>
        <rFont val="Arial"/>
        <family val="2"/>
      </rPr>
      <t>2</t>
    </r>
  </si>
  <si>
    <r>
      <t>K-7:    819,00 m</t>
    </r>
    <r>
      <rPr>
        <vertAlign val="superscript"/>
        <sz val="11"/>
        <rFont val="Arial"/>
        <family val="2"/>
      </rPr>
      <t>2</t>
    </r>
  </si>
  <si>
    <r>
      <t>K-4:    444,00 m</t>
    </r>
    <r>
      <rPr>
        <vertAlign val="superscript"/>
        <sz val="11"/>
        <rFont val="Arial"/>
        <family val="2"/>
      </rPr>
      <t>2</t>
    </r>
  </si>
  <si>
    <r>
      <t>UKUPNO:                       1.577,00  m</t>
    </r>
    <r>
      <rPr>
        <vertAlign val="superscript"/>
        <sz val="11"/>
        <rFont val="Arial"/>
        <family val="2"/>
      </rPr>
      <t>2</t>
    </r>
  </si>
  <si>
    <t>Kolektor K-1:</t>
  </si>
  <si>
    <t>Kolektor K-4.1:</t>
  </si>
  <si>
    <t>Kolektor K-4:</t>
  </si>
  <si>
    <t>Kolektor K-7:</t>
  </si>
  <si>
    <t>Baza TIP -3/1D</t>
  </si>
  <si>
    <t>Baza TIP -3/2L</t>
  </si>
  <si>
    <r>
      <t xml:space="preserve">K-1:   </t>
    </r>
    <r>
      <rPr>
        <sz val="10"/>
        <rFont val="Arial"/>
        <family val="2"/>
      </rPr>
      <t>RO1-RO9</t>
    </r>
    <r>
      <rPr>
        <sz val="11"/>
        <rFont val="Arial"/>
        <family val="2"/>
      </rPr>
      <t>;262,5 m</t>
    </r>
  </si>
  <si>
    <t>UKUPNO: 775 m'</t>
  </si>
  <si>
    <t>775 x 1,05 =814 m'</t>
  </si>
  <si>
    <t>K-4:    161,5 m</t>
  </si>
  <si>
    <t>K-4.1: 78,00 m</t>
  </si>
  <si>
    <t>K-7:    273,00 m</t>
  </si>
  <si>
    <t>4 kom. sa ventilacijskim otvorima
(početak kolektora)DN600, NO 400 kN.</t>
  </si>
  <si>
    <t>23x6,00 = 138,00 m'</t>
  </si>
  <si>
    <r>
      <t>rov: 23x6,00 x [(1,60x0,70) + (2x0,20x0,35)] = 173,88 m</t>
    </r>
    <r>
      <rPr>
        <vertAlign val="superscript"/>
        <sz val="11"/>
        <rFont val="Arial"/>
        <family val="2"/>
      </rPr>
      <t>3</t>
    </r>
  </si>
  <si>
    <r>
      <t>proširenja za okna: 23 x 0,80 x 1,40 x 1,60 =41,22m</t>
    </r>
    <r>
      <rPr>
        <u val="single"/>
        <vertAlign val="superscript"/>
        <sz val="11"/>
        <rFont val="Arial"/>
        <family val="2"/>
      </rPr>
      <t xml:space="preserve">3                      </t>
    </r>
  </si>
  <si>
    <r>
      <t>UKUPNO: 215,10 m</t>
    </r>
    <r>
      <rPr>
        <vertAlign val="superscript"/>
        <sz val="11"/>
        <rFont val="Arial"/>
        <family val="2"/>
      </rPr>
      <t>3</t>
    </r>
  </si>
  <si>
    <r>
      <t>23x6,00 x 0,70 x 0,10 = 9,66 m</t>
    </r>
    <r>
      <rPr>
        <sz val="11"/>
        <rFont val="Times New Roman"/>
        <family val="1"/>
      </rPr>
      <t>³</t>
    </r>
  </si>
  <si>
    <r>
      <t>23x6,00 x 0,70 x 0,50 =48,30  m</t>
    </r>
    <r>
      <rPr>
        <vertAlign val="superscript"/>
        <sz val="11"/>
        <rFont val="Arial"/>
        <family val="2"/>
      </rPr>
      <t>3</t>
    </r>
  </si>
  <si>
    <t xml:space="preserve">SVEUKUPNO: L = 931 m' </t>
  </si>
  <si>
    <t>kućni priključci    L=138,00m'</t>
  </si>
  <si>
    <t>K-1:      262,50 m'</t>
  </si>
  <si>
    <t>K-4:      161,50 m'</t>
  </si>
  <si>
    <t>K-4.1:    78,00 m'</t>
  </si>
  <si>
    <t>K-7:       273,00 m'</t>
  </si>
  <si>
    <t>UKUPNO: 775,00 m'</t>
  </si>
  <si>
    <r>
      <t>23 x 6,00 x 1,5 = 207 m</t>
    </r>
    <r>
      <rPr>
        <vertAlign val="superscript"/>
        <sz val="11"/>
        <rFont val="Arial"/>
        <family val="2"/>
      </rPr>
      <t>2</t>
    </r>
  </si>
  <si>
    <t>23 kućnih priključaka</t>
  </si>
  <si>
    <t>23 x 6,00 = 108,00 m'(23 kom. cijevi)</t>
  </si>
  <si>
    <t>2 x 23 = 46 kom.</t>
  </si>
  <si>
    <t>23x 2 x 0,33 x 3,14 =  47,67 m</t>
  </si>
  <si>
    <t>RA(R): 55 x 23 =  1.265,00 kg</t>
  </si>
  <si>
    <t>GA(P):   5 x 23 =    115,00 kg</t>
  </si>
  <si>
    <t>UKUPNO:             1380,00 kg</t>
  </si>
  <si>
    <t>SVEUKUPNO: 1380,00kg</t>
  </si>
  <si>
    <r>
      <t>23x6,00 x 1,10 x 0,30 = 45,54 m</t>
    </r>
    <r>
      <rPr>
        <vertAlign val="superscript"/>
        <sz val="11"/>
        <rFont val="Arial"/>
        <family val="2"/>
      </rPr>
      <t>3</t>
    </r>
  </si>
  <si>
    <r>
      <t>rov: 23x6,00 x 0,70 x 0,65 =62,79 m</t>
    </r>
    <r>
      <rPr>
        <vertAlign val="superscript"/>
        <sz val="11"/>
        <rFont val="Arial"/>
        <family val="2"/>
      </rPr>
      <t>3</t>
    </r>
  </si>
  <si>
    <r>
      <t>proširenja za okna: 
23x 0,80 x 1,40 x 1,60 = 41,22 m</t>
    </r>
    <r>
      <rPr>
        <u val="single"/>
        <vertAlign val="superscript"/>
        <sz val="11"/>
        <rFont val="Arial"/>
        <family val="2"/>
      </rPr>
      <t>3</t>
    </r>
  </si>
  <si>
    <t>kućni priključci:  23x6=138,00 m'</t>
  </si>
  <si>
    <t>SVEUKUPNO: 931 m'</t>
  </si>
  <si>
    <t>okna kućnih priključaka: 23 kom.</t>
  </si>
  <si>
    <t>U _______, ______________ 2018. godine</t>
  </si>
  <si>
    <t>K-7:    kom 13</t>
  </si>
  <si>
    <t>UKUPNO OKANA :31 kom</t>
  </si>
  <si>
    <t>UKUPNO:31 X 4,10 = 127,10m³</t>
  </si>
  <si>
    <r>
      <t>okna  DN 1000 11x1,8x1,8x0,1=3,64 m</t>
    </r>
    <r>
      <rPr>
        <vertAlign val="superscript"/>
        <sz val="11"/>
        <rFont val="Arial"/>
        <family val="2"/>
      </rPr>
      <t>3</t>
    </r>
  </si>
  <si>
    <t>UKUPNO:                                8,14 m³</t>
  </si>
  <si>
    <t>11x1,8x3,14x0,4x3,0 = 74,61</t>
  </si>
  <si>
    <r>
      <t>ukupno: 210,26m</t>
    </r>
    <r>
      <rPr>
        <vertAlign val="superscript"/>
        <sz val="11"/>
        <rFont val="Arial"/>
        <family val="2"/>
      </rPr>
      <t>3</t>
    </r>
  </si>
  <si>
    <r>
      <t xml:space="preserve">K-1:       </t>
    </r>
    <r>
      <rPr>
        <sz val="10"/>
        <rFont val="Arial"/>
        <family val="2"/>
      </rPr>
      <t>2 kom</t>
    </r>
  </si>
  <si>
    <t>K-4:       2 kom</t>
  </si>
  <si>
    <t>K-4.1:    0 kom</t>
  </si>
  <si>
    <t>K-7:       7 kom</t>
  </si>
  <si>
    <r>
      <t xml:space="preserve">K-1:     </t>
    </r>
    <r>
      <rPr>
        <sz val="10"/>
        <rFont val="Arial"/>
        <family val="2"/>
      </rPr>
      <t>7 kom</t>
    </r>
  </si>
  <si>
    <t>K-4:     4 kom</t>
  </si>
  <si>
    <t>K-4.1:  3 kom</t>
  </si>
  <si>
    <t>K-7:     6 kom</t>
  </si>
  <si>
    <t>31x 2 x 0,33 x 3,14 = 66,32 m'</t>
  </si>
  <si>
    <t>136 cijevi = 816,00 m'</t>
  </si>
  <si>
    <t>kanalizacijska okna: 31 kom.</t>
  </si>
  <si>
    <t>27 kom. bez ventilacijskih otvora
(na kolektorima)DN600, NO 400 kN.</t>
  </si>
  <si>
    <r>
      <t>UKUPNO: 104,01 m</t>
    </r>
    <r>
      <rPr>
        <vertAlign val="superscript"/>
        <sz val="11"/>
        <rFont val="Arial"/>
        <family val="2"/>
      </rPr>
      <t>3</t>
    </r>
  </si>
  <si>
    <t>pokrovne ploče PEHD okana DN 600mm
 (23 kom.):</t>
  </si>
  <si>
    <r>
      <t>23x6,00 x 1,50 = 207 m</t>
    </r>
    <r>
      <rPr>
        <vertAlign val="superscript"/>
        <sz val="11"/>
        <rFont val="Arial"/>
        <family val="2"/>
      </rPr>
      <t>2</t>
    </r>
  </si>
  <si>
    <t>23,00 x 0,30 = 7,8</t>
  </si>
  <si>
    <t>okna:31 kom.</t>
  </si>
  <si>
    <t>UKUPNO: 54 kom.</t>
  </si>
</sst>
</file>

<file path=xl/styles.xml><?xml version="1.0" encoding="utf-8"?>
<styleSheet xmlns="http://schemas.openxmlformats.org/spreadsheetml/2006/main">
  <numFmts count="2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kn&quot;\ #,##0;\-&quot;kn&quot;\ #,##0"/>
    <numFmt numFmtId="165" formatCode="&quot;kn&quot;\ #,##0;[Red]\-&quot;kn&quot;\ #,##0"/>
    <numFmt numFmtId="166" formatCode="&quot;kn&quot;\ #,##0.00;\-&quot;kn&quot;\ #,##0.00"/>
    <numFmt numFmtId="167" formatCode="&quot;kn&quot;\ #,##0.00;[Red]\-&quot;kn&quot;\ #,##0.00"/>
    <numFmt numFmtId="168" formatCode="_-&quot;kn&quot;\ * #,##0_-;\-&quot;kn&quot;\ * #,##0_-;_-&quot;kn&quot;\ * &quot;-&quot;_-;_-@_-"/>
    <numFmt numFmtId="169" formatCode="_-* #,##0_-;\-* #,##0_-;_-* &quot;-&quot;_-;_-@_-"/>
    <numFmt numFmtId="170" formatCode="_-&quot;kn&quot;\ * #,##0.00_-;\-&quot;kn&quot;\ * #,##0.00_-;_-&quot;kn&quot;\ *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0"/>
    <numFmt numFmtId="178" formatCode="#,##0.00;[Red]#,##0.00"/>
    <numFmt numFmtId="179" formatCode="#,##0.00_ ;[Red]\-#,##0.00\ "/>
    <numFmt numFmtId="180" formatCode="yyyy\.mm\.dd"/>
    <numFmt numFmtId="181" formatCode="#,##0.00\ [$€-1]"/>
    <numFmt numFmtId="182" formatCode="#,##0.00\ _k_n"/>
    <numFmt numFmtId="183" formatCode="#,##0.00\ &quot;kn&quot;"/>
    <numFmt numFmtId="184" formatCode="d/m/yy/"/>
  </numFmts>
  <fonts count="52">
    <font>
      <sz val="10"/>
      <name val="Arial"/>
      <family val="0"/>
    </font>
    <font>
      <sz val="11"/>
      <name val="Arial"/>
      <family val="2"/>
    </font>
    <font>
      <b/>
      <sz val="11"/>
      <name val="Arial"/>
      <family val="2"/>
    </font>
    <font>
      <u val="single"/>
      <sz val="11"/>
      <name val="Arial"/>
      <family val="2"/>
    </font>
    <font>
      <vertAlign val="superscript"/>
      <sz val="11"/>
      <name val="Arial"/>
      <family val="2"/>
    </font>
    <font>
      <sz val="11"/>
      <name val="Times New Roman"/>
      <family val="1"/>
    </font>
    <font>
      <sz val="9"/>
      <name val="Arial"/>
      <family val="2"/>
    </font>
    <font>
      <u val="single"/>
      <sz val="11.7"/>
      <color indexed="12"/>
      <name val="Arial"/>
      <family val="2"/>
    </font>
    <font>
      <u val="single"/>
      <sz val="11.7"/>
      <color indexed="36"/>
      <name val="Arial"/>
      <family val="2"/>
    </font>
    <font>
      <b/>
      <sz val="12"/>
      <name val="Arial"/>
      <family val="2"/>
    </font>
    <font>
      <sz val="8"/>
      <name val="Arial"/>
      <family val="2"/>
    </font>
    <font>
      <sz val="12"/>
      <name val="Arial"/>
      <family val="2"/>
    </font>
    <font>
      <u val="single"/>
      <vertAlign val="superscript"/>
      <sz val="11"/>
      <name val="Arial"/>
      <family val="2"/>
    </font>
    <font>
      <sz val="11"/>
      <name val="Times New Roman CE"/>
      <family val="0"/>
    </font>
    <font>
      <sz val="11"/>
      <color indexed="8"/>
      <name val="Arial"/>
      <family val="2"/>
    </font>
    <font>
      <vertAlign val="superscript"/>
      <sz val="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1"/>
      <color indexed="10"/>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1"/>
      <color rgb="FFFF0000"/>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0" fillId="19" borderId="1" applyNumberFormat="0" applyFont="0" applyAlignment="0" applyProtection="0"/>
    <xf numFmtId="0" fontId="36" fillId="20" borderId="0" applyNumberFormat="0" applyBorder="0" applyAlignment="0" applyProtection="0"/>
    <xf numFmtId="0" fontId="7" fillId="0" borderId="0" applyNumberFormat="0" applyFill="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7" fillId="27" borderId="2" applyNumberFormat="0" applyAlignment="0" applyProtection="0"/>
    <xf numFmtId="0" fontId="38" fillId="27" borderId="3" applyNumberFormat="0" applyAlignment="0" applyProtection="0"/>
    <xf numFmtId="0" fontId="39" fillId="28" borderId="0" applyNumberFormat="0" applyBorder="0" applyAlignment="0" applyProtection="0"/>
    <xf numFmtId="0" fontId="40" fillId="0" borderId="0" applyNumberForma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29" borderId="0" applyNumberFormat="0" applyBorder="0" applyAlignment="0" applyProtection="0"/>
    <xf numFmtId="0" fontId="0" fillId="0" borderId="0">
      <alignment/>
      <protection/>
    </xf>
    <xf numFmtId="0" fontId="6" fillId="0" borderId="0">
      <alignment/>
      <protection/>
    </xf>
    <xf numFmtId="0" fontId="13" fillId="0" borderId="0">
      <alignment/>
      <protection/>
    </xf>
    <xf numFmtId="0" fontId="0" fillId="0" borderId="0">
      <alignment/>
      <protection/>
    </xf>
    <xf numFmtId="9" fontId="0" fillId="0" borderId="0" applyFont="0" applyFill="0" applyBorder="0" applyAlignment="0" applyProtection="0"/>
    <xf numFmtId="0" fontId="45" fillId="0" borderId="7" applyNumberFormat="0" applyFill="0" applyAlignment="0" applyProtection="0"/>
    <xf numFmtId="0" fontId="8" fillId="0" borderId="0" applyNumberFormat="0" applyFill="0" applyBorder="0" applyAlignment="0" applyProtection="0"/>
    <xf numFmtId="0" fontId="46" fillId="30" borderId="8"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1"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41">
    <xf numFmtId="0" fontId="0" fillId="0" borderId="0" xfId="0" applyAlignment="1">
      <alignment/>
    </xf>
    <xf numFmtId="0" fontId="0" fillId="0" borderId="0" xfId="0" applyAlignment="1">
      <alignment vertical="center"/>
    </xf>
    <xf numFmtId="0" fontId="0" fillId="0" borderId="0" xfId="0" applyFont="1" applyAlignment="1">
      <alignment/>
    </xf>
    <xf numFmtId="0" fontId="1" fillId="0" borderId="0" xfId="0" applyFont="1" applyBorder="1" applyAlignment="1">
      <alignment horizontal="left" vertical="top" wrapText="1"/>
    </xf>
    <xf numFmtId="0" fontId="1" fillId="0" borderId="0" xfId="0" applyFont="1" applyBorder="1" applyAlignment="1">
      <alignment horizontal="center" wrapText="1"/>
    </xf>
    <xf numFmtId="0" fontId="2" fillId="0" borderId="0" xfId="0" applyFont="1" applyBorder="1" applyAlignment="1">
      <alignment horizontal="left" vertical="center" wrapText="1"/>
    </xf>
    <xf numFmtId="4" fontId="1" fillId="0" borderId="0" xfId="0" applyNumberFormat="1" applyFont="1" applyBorder="1" applyAlignment="1">
      <alignment horizontal="center" shrinkToFit="1"/>
    </xf>
    <xf numFmtId="0" fontId="0" fillId="0" borderId="0" xfId="0" applyFont="1" applyFill="1" applyBorder="1" applyAlignment="1">
      <alignment horizontal="center" vertical="center" wrapText="1"/>
    </xf>
    <xf numFmtId="0" fontId="2" fillId="0" borderId="0" xfId="0" applyFont="1" applyBorder="1" applyAlignment="1">
      <alignment horizontal="center" wrapText="1"/>
    </xf>
    <xf numFmtId="0" fontId="2" fillId="0" borderId="0" xfId="0" applyFont="1" applyBorder="1" applyAlignment="1">
      <alignment horizontal="left" wrapText="1"/>
    </xf>
    <xf numFmtId="0" fontId="1" fillId="0" borderId="0" xfId="0" applyFont="1" applyBorder="1" applyAlignment="1">
      <alignment horizontal="center" vertical="top" wrapText="1"/>
    </xf>
    <xf numFmtId="0" fontId="3" fillId="0" borderId="0" xfId="0" applyFont="1" applyBorder="1" applyAlignment="1">
      <alignment horizontal="left" vertical="top" wrapText="1"/>
    </xf>
    <xf numFmtId="0" fontId="0" fillId="0" borderId="0" xfId="0" applyBorder="1" applyAlignment="1">
      <alignment/>
    </xf>
    <xf numFmtId="0" fontId="1" fillId="0" borderId="0" xfId="0" applyFont="1" applyBorder="1" applyAlignment="1">
      <alignment horizontal="center" shrinkToFit="1"/>
    </xf>
    <xf numFmtId="3" fontId="1" fillId="0" borderId="0" xfId="0" applyNumberFormat="1" applyFont="1" applyBorder="1" applyAlignment="1">
      <alignment horizontal="center" shrinkToFit="1"/>
    </xf>
    <xf numFmtId="0" fontId="1" fillId="0" borderId="0" xfId="0" applyFont="1" applyBorder="1" applyAlignment="1">
      <alignment horizontal="left" wrapText="1"/>
    </xf>
    <xf numFmtId="3" fontId="1" fillId="0" borderId="0" xfId="0" applyNumberFormat="1" applyFont="1" applyBorder="1" applyAlignment="1">
      <alignment horizontal="center" wrapText="1"/>
    </xf>
    <xf numFmtId="0" fontId="1" fillId="0" borderId="0" xfId="0" applyFont="1" applyBorder="1" applyAlignment="1">
      <alignment horizontal="center" vertical="center" wrapText="1"/>
    </xf>
    <xf numFmtId="4" fontId="2" fillId="0" borderId="0" xfId="0" applyNumberFormat="1" applyFont="1" applyBorder="1" applyAlignment="1">
      <alignment horizontal="center" shrinkToFit="1"/>
    </xf>
    <xf numFmtId="4" fontId="1" fillId="0" borderId="0" xfId="0" applyNumberFormat="1" applyFont="1" applyBorder="1" applyAlignment="1">
      <alignment horizontal="center" wrapText="1"/>
    </xf>
    <xf numFmtId="0" fontId="1" fillId="0" borderId="0" xfId="0" applyFont="1" applyBorder="1" applyAlignment="1">
      <alignment horizontal="left" vertical="center" wrapText="1"/>
    </xf>
    <xf numFmtId="4" fontId="1" fillId="0" borderId="0" xfId="0" applyNumberFormat="1" applyFont="1" applyBorder="1" applyAlignment="1">
      <alignment horizontal="center"/>
    </xf>
    <xf numFmtId="0" fontId="11" fillId="0" borderId="0" xfId="0" applyFont="1" applyBorder="1" applyAlignment="1">
      <alignment horizontal="center" wrapText="1"/>
    </xf>
    <xf numFmtId="0" fontId="2" fillId="0" borderId="0" xfId="0" applyFont="1" applyBorder="1" applyAlignment="1">
      <alignment horizontal="center" vertical="center" wrapText="1"/>
    </xf>
    <xf numFmtId="0" fontId="2" fillId="0" borderId="10" xfId="0" applyFont="1" applyBorder="1" applyAlignment="1">
      <alignment horizontal="center" wrapText="1"/>
    </xf>
    <xf numFmtId="0" fontId="2" fillId="0" borderId="11" xfId="0" applyFont="1" applyBorder="1" applyAlignment="1">
      <alignment horizontal="center" wrapText="1"/>
    </xf>
    <xf numFmtId="0" fontId="2" fillId="0" borderId="11" xfId="0" applyFont="1" applyBorder="1" applyAlignment="1">
      <alignment horizontal="left" wrapText="1"/>
    </xf>
    <xf numFmtId="4" fontId="1" fillId="0" borderId="11" xfId="0" applyNumberFormat="1" applyFont="1" applyBorder="1" applyAlignment="1">
      <alignment horizontal="center" shrinkToFit="1"/>
    </xf>
    <xf numFmtId="0" fontId="1" fillId="0" borderId="10" xfId="0" applyFont="1" applyBorder="1" applyAlignment="1">
      <alignment horizontal="left" vertical="top" wrapText="1"/>
    </xf>
    <xf numFmtId="4" fontId="2" fillId="0" borderId="10" xfId="0" applyNumberFormat="1" applyFont="1" applyBorder="1" applyAlignment="1">
      <alignment horizontal="center" shrinkToFit="1"/>
    </xf>
    <xf numFmtId="0" fontId="1" fillId="0" borderId="11" xfId="0" applyFont="1" applyBorder="1" applyAlignment="1">
      <alignment horizontal="left" vertical="top" wrapText="1"/>
    </xf>
    <xf numFmtId="4" fontId="2" fillId="0" borderId="11" xfId="0" applyNumberFormat="1" applyFont="1" applyBorder="1" applyAlignment="1">
      <alignment horizontal="center" shrinkToFi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2" fillId="0" borderId="10" xfId="0" applyFont="1" applyBorder="1" applyAlignment="1">
      <alignment horizontal="left" wrapText="1"/>
    </xf>
    <xf numFmtId="0" fontId="2" fillId="0" borderId="10" xfId="0" applyFont="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0" fillId="0" borderId="10" xfId="0" applyFont="1" applyFill="1" applyBorder="1" applyAlignment="1">
      <alignment horizontal="center" vertical="center" wrapText="1"/>
    </xf>
    <xf numFmtId="4" fontId="1" fillId="0" borderId="0" xfId="0" applyNumberFormat="1" applyFont="1" applyBorder="1" applyAlignment="1">
      <alignment horizontal="center" vertical="center" wrapText="1"/>
    </xf>
    <xf numFmtId="0" fontId="1" fillId="0" borderId="0" xfId="0" applyFont="1" applyBorder="1" applyAlignment="1">
      <alignment horizontal="justify" vertical="top" wrapText="1"/>
    </xf>
    <xf numFmtId="1" fontId="1" fillId="0" borderId="0" xfId="0" applyNumberFormat="1" applyFont="1" applyBorder="1" applyAlignment="1">
      <alignment horizontal="center" shrinkToFit="1"/>
    </xf>
    <xf numFmtId="0" fontId="1" fillId="0" borderId="0" xfId="0" applyFont="1" applyFill="1" applyBorder="1" applyAlignment="1">
      <alignment horizontal="left" vertical="top" wrapText="1"/>
    </xf>
    <xf numFmtId="0" fontId="1" fillId="0" borderId="0" xfId="0" applyFont="1" applyFill="1" applyBorder="1" applyAlignment="1">
      <alignment horizontal="left" wrapText="1"/>
    </xf>
    <xf numFmtId="4" fontId="1" fillId="0" borderId="0" xfId="0" applyNumberFormat="1" applyFont="1" applyFill="1" applyBorder="1" applyAlignment="1">
      <alignment horizontal="center" shrinkToFit="1"/>
    </xf>
    <xf numFmtId="3" fontId="1" fillId="0" borderId="0" xfId="0" applyNumberFormat="1" applyFont="1" applyFill="1" applyBorder="1" applyAlignment="1">
      <alignment horizontal="center" wrapText="1"/>
    </xf>
    <xf numFmtId="0" fontId="3" fillId="0" borderId="0" xfId="0" applyFont="1" applyFill="1" applyBorder="1" applyAlignment="1">
      <alignment horizontal="left" vertical="top" wrapText="1"/>
    </xf>
    <xf numFmtId="0" fontId="0" fillId="0" borderId="0" xfId="0" applyAlignment="1">
      <alignment/>
    </xf>
    <xf numFmtId="0" fontId="1" fillId="0" borderId="0" xfId="0" applyFont="1" applyFill="1" applyBorder="1" applyAlignment="1">
      <alignment horizontal="center" vertical="top" wrapText="1"/>
    </xf>
    <xf numFmtId="0" fontId="5" fillId="0" borderId="0" xfId="0" applyFont="1" applyBorder="1" applyAlignment="1">
      <alignment/>
    </xf>
    <xf numFmtId="0" fontId="1" fillId="0" borderId="0" xfId="0" applyFont="1" applyFill="1" applyBorder="1" applyAlignment="1">
      <alignment horizontal="center" wrapText="1"/>
    </xf>
    <xf numFmtId="0" fontId="1" fillId="0" borderId="0" xfId="0" applyFont="1" applyBorder="1" applyAlignment="1">
      <alignment horizontal="center" vertical="top" shrinkToFit="1"/>
    </xf>
    <xf numFmtId="0" fontId="1" fillId="0" borderId="10" xfId="0" applyFont="1" applyBorder="1" applyAlignment="1">
      <alignment horizontal="center" shrinkToFit="1"/>
    </xf>
    <xf numFmtId="3" fontId="1" fillId="0" borderId="10" xfId="0" applyNumberFormat="1" applyFont="1" applyBorder="1" applyAlignment="1">
      <alignment horizontal="center" wrapText="1"/>
    </xf>
    <xf numFmtId="4" fontId="1" fillId="0" borderId="10" xfId="0" applyNumberFormat="1" applyFont="1" applyBorder="1" applyAlignment="1">
      <alignment horizontal="center" shrinkToFit="1"/>
    </xf>
    <xf numFmtId="0" fontId="1" fillId="0" borderId="10" xfId="0" applyFont="1" applyBorder="1" applyAlignment="1">
      <alignment horizontal="center" wrapText="1"/>
    </xf>
    <xf numFmtId="0" fontId="1" fillId="0" borderId="10" xfId="0" applyFont="1" applyBorder="1" applyAlignment="1">
      <alignment horizontal="left" wrapText="1"/>
    </xf>
    <xf numFmtId="4" fontId="0" fillId="0" borderId="10" xfId="0" applyNumberFormat="1" applyBorder="1" applyAlignment="1">
      <alignment horizontal="center" shrinkToFit="1"/>
    </xf>
    <xf numFmtId="4" fontId="1" fillId="0" borderId="10" xfId="0" applyNumberFormat="1" applyFont="1" applyBorder="1" applyAlignment="1">
      <alignment horizontal="center" wrapText="1"/>
    </xf>
    <xf numFmtId="0" fontId="2" fillId="0" borderId="12" xfId="0" applyFont="1" applyBorder="1" applyAlignment="1">
      <alignment horizontal="left" vertical="center" wrapText="1"/>
    </xf>
    <xf numFmtId="0" fontId="2" fillId="0" borderId="10" xfId="0" applyFont="1" applyBorder="1" applyAlignment="1">
      <alignment horizontal="center" vertical="center" wrapText="1"/>
    </xf>
    <xf numFmtId="4" fontId="2" fillId="0" borderId="12" xfId="0" applyNumberFormat="1" applyFont="1" applyBorder="1" applyAlignment="1">
      <alignment horizontal="center" shrinkToFit="1"/>
    </xf>
    <xf numFmtId="0" fontId="9" fillId="0" borderId="13" xfId="0" applyFont="1" applyBorder="1" applyAlignment="1">
      <alignment horizontal="center" vertical="center" shrinkToFit="1"/>
    </xf>
    <xf numFmtId="0" fontId="6" fillId="0" borderId="10" xfId="0" applyFont="1" applyBorder="1" applyAlignment="1">
      <alignment horizontal="center" shrinkToFit="1"/>
    </xf>
    <xf numFmtId="0" fontId="1" fillId="0" borderId="12" xfId="0" applyFont="1" applyBorder="1" applyAlignment="1">
      <alignment horizontal="center" wrapText="1"/>
    </xf>
    <xf numFmtId="0" fontId="0" fillId="0" borderId="0" xfId="0" applyAlignment="1">
      <alignment vertical="top"/>
    </xf>
    <xf numFmtId="0" fontId="0" fillId="0" borderId="0" xfId="0" applyAlignment="1">
      <alignment vertical="justify"/>
    </xf>
    <xf numFmtId="0" fontId="5" fillId="0" borderId="0" xfId="0" applyFont="1" applyAlignment="1">
      <alignment/>
    </xf>
    <xf numFmtId="4" fontId="1" fillId="0" borderId="0" xfId="53" applyNumberFormat="1" applyFont="1" applyFill="1" applyBorder="1" applyAlignment="1">
      <alignment horizontal="center" vertical="justify"/>
      <protection/>
    </xf>
    <xf numFmtId="0" fontId="14" fillId="0" borderId="0" xfId="53" applyFont="1" applyFill="1" applyBorder="1" applyAlignment="1">
      <alignment horizontal="center"/>
      <protection/>
    </xf>
    <xf numFmtId="0" fontId="14" fillId="0" borderId="0" xfId="53" applyFont="1" applyFill="1" applyBorder="1" applyAlignment="1">
      <alignment horizontal="center" shrinkToFit="1"/>
      <protection/>
    </xf>
    <xf numFmtId="3" fontId="1" fillId="0" borderId="0" xfId="53" applyNumberFormat="1" applyFont="1" applyFill="1" applyBorder="1" applyAlignment="1">
      <alignment horizontal="center" vertical="top"/>
      <protection/>
    </xf>
    <xf numFmtId="0" fontId="1" fillId="0" borderId="0" xfId="0" applyFont="1" applyFill="1" applyBorder="1" applyAlignment="1">
      <alignment horizontal="justify" vertical="top" wrapText="1"/>
    </xf>
    <xf numFmtId="2" fontId="1" fillId="0" borderId="0" xfId="0" applyNumberFormat="1" applyFont="1" applyBorder="1" applyAlignment="1">
      <alignment horizontal="center" vertical="center" wrapText="1"/>
    </xf>
    <xf numFmtId="0" fontId="1" fillId="0" borderId="0" xfId="0" applyFont="1" applyBorder="1" applyAlignment="1">
      <alignment vertical="top" wrapText="1"/>
    </xf>
    <xf numFmtId="0" fontId="1" fillId="0" borderId="10" xfId="0" applyFont="1" applyFill="1" applyBorder="1" applyAlignment="1">
      <alignment horizontal="center" vertical="top" wrapText="1"/>
    </xf>
    <xf numFmtId="0" fontId="1" fillId="0" borderId="10" xfId="0" applyFont="1" applyFill="1" applyBorder="1" applyAlignment="1">
      <alignment horizontal="center" wrapText="1"/>
    </xf>
    <xf numFmtId="0" fontId="2" fillId="0" borderId="0" xfId="0" applyFont="1" applyBorder="1" applyAlignment="1">
      <alignment horizontal="left" vertical="top" wrapText="1"/>
    </xf>
    <xf numFmtId="4" fontId="2" fillId="0" borderId="0" xfId="0" applyNumberFormat="1" applyFont="1" applyBorder="1" applyAlignment="1">
      <alignment horizontal="center" vertical="top" shrinkToFit="1"/>
    </xf>
    <xf numFmtId="0" fontId="1" fillId="0" borderId="10" xfId="0" applyFont="1" applyFill="1" applyBorder="1" applyAlignment="1">
      <alignment horizontal="left" wrapText="1"/>
    </xf>
    <xf numFmtId="0" fontId="1" fillId="0" borderId="10" xfId="0" applyFont="1" applyFill="1" applyBorder="1" applyAlignment="1">
      <alignment horizontal="center" shrinkToFit="1"/>
    </xf>
    <xf numFmtId="4" fontId="0" fillId="0" borderId="10" xfId="0" applyNumberFormat="1" applyFill="1" applyBorder="1" applyAlignment="1">
      <alignment horizontal="center" shrinkToFit="1"/>
    </xf>
    <xf numFmtId="4" fontId="1" fillId="0" borderId="10" xfId="0" applyNumberFormat="1" applyFont="1" applyFill="1" applyBorder="1" applyAlignment="1">
      <alignment horizontal="center" shrinkToFit="1"/>
    </xf>
    <xf numFmtId="0" fontId="1" fillId="0" borderId="0" xfId="0" applyFont="1" applyBorder="1" applyAlignment="1">
      <alignment horizontal="left" vertical="top" shrinkToFit="1"/>
    </xf>
    <xf numFmtId="0" fontId="5" fillId="0" borderId="0" xfId="0" applyFont="1" applyFill="1" applyBorder="1" applyAlignment="1">
      <alignment/>
    </xf>
    <xf numFmtId="0" fontId="1" fillId="0" borderId="0" xfId="0" applyFont="1" applyBorder="1" applyAlignment="1">
      <alignment horizontal="center" vertical="center"/>
    </xf>
    <xf numFmtId="0" fontId="1" fillId="0" borderId="0" xfId="0" applyFont="1" applyAlignment="1">
      <alignment/>
    </xf>
    <xf numFmtId="0" fontId="2" fillId="0" borderId="0" xfId="0" applyFont="1" applyBorder="1" applyAlignment="1">
      <alignment horizontal="center" vertical="top" wrapText="1"/>
    </xf>
    <xf numFmtId="4" fontId="2" fillId="0" borderId="12" xfId="0" applyNumberFormat="1" applyFont="1" applyBorder="1" applyAlignment="1">
      <alignment horizontal="center" vertical="center" shrinkToFit="1"/>
    </xf>
    <xf numFmtId="0" fontId="0" fillId="0" borderId="0" xfId="0" applyBorder="1" applyAlignment="1">
      <alignment vertical="center"/>
    </xf>
    <xf numFmtId="0" fontId="0" fillId="0" borderId="0" xfId="0" applyFont="1" applyBorder="1" applyAlignment="1">
      <alignment horizontal="left" vertical="center"/>
    </xf>
    <xf numFmtId="0" fontId="0" fillId="0" borderId="0" xfId="0"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vertical="center" wrapText="1"/>
    </xf>
    <xf numFmtId="0" fontId="2" fillId="0" borderId="11" xfId="0" applyFont="1" applyFill="1" applyBorder="1" applyAlignment="1">
      <alignment horizontal="center" wrapText="1"/>
    </xf>
    <xf numFmtId="0" fontId="2" fillId="0" borderId="12" xfId="0" applyFont="1" applyBorder="1" applyAlignment="1">
      <alignment horizontal="left" wrapText="1"/>
    </xf>
    <xf numFmtId="0" fontId="1" fillId="0" borderId="12" xfId="0" applyFont="1" applyBorder="1" applyAlignment="1">
      <alignment horizontal="center" vertical="top" wrapText="1"/>
    </xf>
    <xf numFmtId="0" fontId="2" fillId="0" borderId="11" xfId="0" applyFont="1" applyBorder="1" applyAlignment="1">
      <alignment horizontal="left" vertical="top" wrapText="1"/>
    </xf>
    <xf numFmtId="0" fontId="1" fillId="0" borderId="0" xfId="0" applyFont="1" applyBorder="1" applyAlignment="1">
      <alignment/>
    </xf>
    <xf numFmtId="0" fontId="1" fillId="0" borderId="0" xfId="0" applyFont="1" applyBorder="1" applyAlignment="1">
      <alignment horizontal="center"/>
    </xf>
    <xf numFmtId="4" fontId="1" fillId="0" borderId="0" xfId="0" applyNumberFormat="1" applyFont="1" applyFill="1" applyBorder="1" applyAlignment="1">
      <alignment horizontal="center"/>
    </xf>
    <xf numFmtId="0" fontId="9" fillId="0" borderId="0" xfId="0" applyFont="1" applyBorder="1" applyAlignment="1">
      <alignment horizontal="center" vertical="top" shrinkToFit="1"/>
    </xf>
    <xf numFmtId="0" fontId="3" fillId="0" borderId="0" xfId="0" applyFont="1" applyBorder="1" applyAlignment="1">
      <alignment vertical="top" wrapText="1"/>
    </xf>
    <xf numFmtId="0" fontId="1" fillId="0" borderId="0" xfId="52" applyFont="1" applyBorder="1" applyAlignment="1">
      <alignment vertical="top" wrapText="1"/>
      <protection/>
    </xf>
    <xf numFmtId="0" fontId="1" fillId="0" borderId="0" xfId="52" applyFont="1" applyBorder="1" applyAlignment="1">
      <alignment horizontal="center" wrapText="1"/>
      <protection/>
    </xf>
    <xf numFmtId="0" fontId="51" fillId="0" borderId="0" xfId="52" applyFont="1" applyBorder="1" applyAlignment="1">
      <alignment horizontal="center" wrapText="1"/>
      <protection/>
    </xf>
    <xf numFmtId="0" fontId="1" fillId="0" borderId="0" xfId="54" applyFont="1" applyBorder="1" applyAlignment="1">
      <alignment horizontal="left" vertical="top" wrapText="1"/>
      <protection/>
    </xf>
    <xf numFmtId="0" fontId="1" fillId="0" borderId="0" xfId="54" applyFont="1" applyFill="1" applyBorder="1" applyAlignment="1">
      <alignment horizontal="left" vertical="top" wrapText="1"/>
      <protection/>
    </xf>
    <xf numFmtId="0" fontId="1" fillId="0" borderId="0" xfId="54" applyFont="1" applyBorder="1" applyAlignment="1">
      <alignment horizontal="center" vertical="top" wrapText="1"/>
      <protection/>
    </xf>
    <xf numFmtId="4" fontId="0" fillId="0" borderId="0" xfId="0" applyNumberFormat="1" applyBorder="1" applyAlignment="1">
      <alignment horizontal="center" shrinkToFit="1"/>
    </xf>
    <xf numFmtId="0" fontId="2" fillId="0" borderId="0" xfId="0" applyFont="1" applyBorder="1" applyAlignment="1">
      <alignment horizontal="left" vertical="center" wrapText="1"/>
    </xf>
    <xf numFmtId="0" fontId="2" fillId="0" borderId="12" xfId="0" applyFont="1" applyBorder="1" applyAlignment="1">
      <alignment horizontal="left" vertical="center" wrapText="1"/>
    </xf>
    <xf numFmtId="0" fontId="2" fillId="0" borderId="10" xfId="0" applyFont="1" applyBorder="1" applyAlignment="1">
      <alignment horizontal="left" vertical="center" wrapText="1"/>
    </xf>
    <xf numFmtId="0" fontId="9" fillId="0" borderId="0" xfId="0" applyFont="1" applyBorder="1" applyAlignment="1">
      <alignment horizontal="left" vertical="top" wrapText="1"/>
    </xf>
    <xf numFmtId="0" fontId="0" fillId="0" borderId="0" xfId="0" applyAlignment="1">
      <alignment wrapText="1"/>
    </xf>
    <xf numFmtId="0" fontId="2" fillId="0" borderId="10" xfId="0" applyFont="1" applyBorder="1" applyAlignment="1">
      <alignment horizontal="left" wrapText="1"/>
    </xf>
    <xf numFmtId="0" fontId="1" fillId="0" borderId="0" xfId="0" applyFont="1" applyBorder="1" applyAlignment="1">
      <alignment horizontal="center" wrapText="1"/>
    </xf>
    <xf numFmtId="0" fontId="0" fillId="0" borderId="0" xfId="0" applyFont="1" applyFill="1" applyBorder="1" applyAlignment="1">
      <alignment horizontal="center" vertical="center" wrapText="1"/>
    </xf>
    <xf numFmtId="0" fontId="9" fillId="0" borderId="0" xfId="0" applyFont="1" applyBorder="1" applyAlignment="1">
      <alignment horizontal="left" vertical="center" wrapText="1"/>
    </xf>
    <xf numFmtId="0" fontId="0" fillId="0" borderId="10" xfId="0" applyFont="1" applyBorder="1" applyAlignment="1">
      <alignment horizontal="left"/>
    </xf>
    <xf numFmtId="0" fontId="0" fillId="0" borderId="10" xfId="0" applyBorder="1" applyAlignment="1">
      <alignment horizontal="left"/>
    </xf>
    <xf numFmtId="0" fontId="0" fillId="0" borderId="10" xfId="0" applyFont="1" applyBorder="1" applyAlignment="1">
      <alignment horizontal="right"/>
    </xf>
    <xf numFmtId="0" fontId="0" fillId="0" borderId="10" xfId="0" applyBorder="1" applyAlignment="1">
      <alignment horizontal="right"/>
    </xf>
    <xf numFmtId="0" fontId="9" fillId="0" borderId="0" xfId="0" applyFont="1" applyFill="1" applyBorder="1" applyAlignment="1">
      <alignment horizontal="center" vertical="center" wrapText="1"/>
    </xf>
    <xf numFmtId="0" fontId="9" fillId="0" borderId="14" xfId="0" applyFont="1" applyBorder="1" applyAlignment="1">
      <alignment horizontal="left" vertical="center" wrapText="1"/>
    </xf>
    <xf numFmtId="0" fontId="9" fillId="0" borderId="12" xfId="0" applyFont="1" applyBorder="1" applyAlignment="1">
      <alignment horizontal="left" vertical="center" wrapText="1"/>
    </xf>
    <xf numFmtId="0" fontId="9" fillId="0" borderId="15" xfId="0" applyFont="1" applyBorder="1" applyAlignment="1">
      <alignment horizontal="left" vertical="center" wrapText="1"/>
    </xf>
    <xf numFmtId="0" fontId="9" fillId="0" borderId="11" xfId="0" applyFont="1" applyBorder="1" applyAlignment="1">
      <alignment horizontal="center"/>
    </xf>
    <xf numFmtId="0" fontId="9" fillId="0" borderId="10" xfId="0" applyFont="1" applyFill="1" applyBorder="1" applyAlignment="1">
      <alignment horizontal="center" vertical="center" wrapText="1"/>
    </xf>
    <xf numFmtId="0" fontId="2" fillId="0" borderId="12" xfId="0" applyFont="1" applyBorder="1" applyAlignment="1">
      <alignment horizontal="left" wrapText="1"/>
    </xf>
    <xf numFmtId="0" fontId="9" fillId="0" borderId="12" xfId="0" applyFont="1" applyBorder="1" applyAlignment="1">
      <alignment horizontal="left" vertical="center" wrapText="1"/>
    </xf>
    <xf numFmtId="0" fontId="9" fillId="0" borderId="15" xfId="0" applyFont="1" applyBorder="1" applyAlignment="1">
      <alignment horizontal="left" vertical="center" wrapText="1"/>
    </xf>
    <xf numFmtId="0" fontId="9" fillId="0" borderId="11" xfId="0" applyFont="1" applyBorder="1" applyAlignment="1">
      <alignment horizontal="center" vertical="center"/>
    </xf>
    <xf numFmtId="0" fontId="9" fillId="0" borderId="10" xfId="0" applyFont="1" applyBorder="1" applyAlignment="1">
      <alignment horizontal="center" vertical="center"/>
    </xf>
    <xf numFmtId="0" fontId="0" fillId="0" borderId="0" xfId="0" applyFont="1" applyAlignment="1">
      <alignment horizontal="left"/>
    </xf>
    <xf numFmtId="0" fontId="0" fillId="0" borderId="0" xfId="0" applyAlignment="1">
      <alignment horizontal="left"/>
    </xf>
    <xf numFmtId="0" fontId="0" fillId="0" borderId="0" xfId="0" applyFont="1" applyAlignment="1">
      <alignment horizontal="right"/>
    </xf>
    <xf numFmtId="0" fontId="0" fillId="0" borderId="0" xfId="0" applyAlignment="1">
      <alignment horizontal="right"/>
    </xf>
    <xf numFmtId="0" fontId="2" fillId="0" borderId="0" xfId="0" applyFont="1" applyBorder="1" applyAlignment="1">
      <alignment horizontal="left" vertical="top" wrapText="1"/>
    </xf>
    <xf numFmtId="0" fontId="0" fillId="0" borderId="0" xfId="0" applyFont="1" applyBorder="1" applyAlignment="1">
      <alignment horizontal="center" vertical="center"/>
    </xf>
    <xf numFmtId="0" fontId="0" fillId="0" borderId="0" xfId="0" applyBorder="1" applyAlignment="1">
      <alignment horizontal="center" vertical="center"/>
    </xf>
  </cellXfs>
  <cellStyles count="53">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Normal_BACINA-NABAVA-kanalizacijagoran" xfId="52"/>
    <cellStyle name="Normal_TROSKOVNIK_crpna_postaja" xfId="53"/>
    <cellStyle name="Normalno 2" xfId="54"/>
    <cellStyle name="Percent" xfId="55"/>
    <cellStyle name="Povezana ćelija" xfId="56"/>
    <cellStyle name="Followed Hyperlink" xfId="57"/>
    <cellStyle name="Provjera ćelije" xfId="58"/>
    <cellStyle name="Tekst objašnjenja" xfId="59"/>
    <cellStyle name="Tekst upozorenja" xfId="60"/>
    <cellStyle name="Ukupni zbroj" xfId="61"/>
    <cellStyle name="Unos" xfId="62"/>
    <cellStyle name="Currency" xfId="63"/>
    <cellStyle name="Currency [0]" xfId="64"/>
    <cellStyle name="Comma" xfId="65"/>
    <cellStyle name="Comma [0]"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627"/>
  <sheetViews>
    <sheetView tabSelected="1" zoomScale="70" zoomScaleNormal="70" zoomScaleSheetLayoutView="100" workbookViewId="0" topLeftCell="A1">
      <selection activeCell="V50" sqref="V50"/>
    </sheetView>
  </sheetViews>
  <sheetFormatPr defaultColWidth="9.140625" defaultRowHeight="12.75"/>
  <cols>
    <col min="1" max="1" width="5.421875" style="0" customWidth="1"/>
    <col min="2" max="2" width="44.57421875" style="0" customWidth="1"/>
    <col min="3" max="3" width="7.7109375" style="0" bestFit="1" customWidth="1"/>
    <col min="4" max="4" width="8.28125" style="0" customWidth="1"/>
    <col min="5" max="5" width="5.421875" style="0" customWidth="1"/>
    <col min="6" max="6" width="11.140625" style="0" customWidth="1"/>
    <col min="7" max="7" width="5.421875" style="0" customWidth="1"/>
    <col min="8" max="8" width="11.421875" style="0" customWidth="1"/>
    <col min="19" max="19" width="9.140625" style="0" customWidth="1"/>
  </cols>
  <sheetData>
    <row r="1" spans="1:8" ht="12.75">
      <c r="A1" s="119"/>
      <c r="B1" s="120"/>
      <c r="C1" s="120"/>
      <c r="D1" s="120"/>
      <c r="E1" s="120"/>
      <c r="F1" s="120"/>
      <c r="G1" s="121"/>
      <c r="H1" s="122"/>
    </row>
    <row r="2" spans="1:8" ht="15">
      <c r="A2" s="127" t="s">
        <v>159</v>
      </c>
      <c r="B2" s="127"/>
      <c r="C2" s="127"/>
      <c r="D2" s="127"/>
      <c r="E2" s="127"/>
      <c r="F2" s="127"/>
      <c r="G2" s="127"/>
      <c r="H2" s="127"/>
    </row>
    <row r="3" spans="1:9" ht="15">
      <c r="A3" s="123"/>
      <c r="B3" s="123"/>
      <c r="C3" s="123"/>
      <c r="D3" s="123"/>
      <c r="E3" s="123"/>
      <c r="F3" s="123"/>
      <c r="G3" s="123"/>
      <c r="H3" s="123"/>
      <c r="I3" s="2"/>
    </row>
    <row r="4" spans="1:9" ht="15">
      <c r="A4" s="128" t="s">
        <v>192</v>
      </c>
      <c r="B4" s="128"/>
      <c r="C4" s="128"/>
      <c r="D4" s="128"/>
      <c r="E4" s="128"/>
      <c r="F4" s="128"/>
      <c r="G4" s="128"/>
      <c r="H4" s="128"/>
      <c r="I4" s="2"/>
    </row>
    <row r="5" spans="1:8" ht="15">
      <c r="A5" s="62" t="s">
        <v>57</v>
      </c>
      <c r="B5" s="124" t="s">
        <v>217</v>
      </c>
      <c r="C5" s="125"/>
      <c r="D5" s="125"/>
      <c r="E5" s="125"/>
      <c r="F5" s="125"/>
      <c r="G5" s="125"/>
      <c r="H5" s="126"/>
    </row>
    <row r="6" spans="1:9" ht="15.75" customHeight="1">
      <c r="A6" s="117"/>
      <c r="B6" s="117"/>
      <c r="C6" s="117"/>
      <c r="D6" s="117"/>
      <c r="E6" s="117"/>
      <c r="F6" s="117"/>
      <c r="G6" s="117"/>
      <c r="H6" s="117"/>
      <c r="I6" t="s">
        <v>80</v>
      </c>
    </row>
    <row r="7" spans="1:8" ht="13.5">
      <c r="A7" s="24" t="s">
        <v>15</v>
      </c>
      <c r="B7" s="115" t="s">
        <v>16</v>
      </c>
      <c r="C7" s="115"/>
      <c r="D7" s="115"/>
      <c r="E7" s="115"/>
      <c r="F7" s="115"/>
      <c r="G7" s="115"/>
      <c r="H7" s="115"/>
    </row>
    <row r="8" spans="1:8" ht="13.5">
      <c r="A8" s="25"/>
      <c r="B8" s="26"/>
      <c r="C8" s="26"/>
      <c r="D8" s="26"/>
      <c r="E8" s="26"/>
      <c r="F8" s="26"/>
      <c r="G8" s="26"/>
      <c r="H8" s="26"/>
    </row>
    <row r="9" spans="1:8" ht="345">
      <c r="A9" s="8"/>
      <c r="B9" s="3" t="s">
        <v>212</v>
      </c>
      <c r="C9" s="9"/>
      <c r="D9" s="9"/>
      <c r="E9" s="9"/>
      <c r="F9" s="9"/>
      <c r="G9" s="9"/>
      <c r="H9" s="9"/>
    </row>
    <row r="10" spans="1:8" ht="179.25">
      <c r="A10" s="8"/>
      <c r="B10" s="3" t="s">
        <v>148</v>
      </c>
      <c r="C10" s="9"/>
      <c r="D10" s="9"/>
      <c r="E10" s="9"/>
      <c r="F10" s="9"/>
      <c r="G10" s="9"/>
      <c r="H10" s="9"/>
    </row>
    <row r="11" spans="1:8" ht="248.25">
      <c r="A11" s="8"/>
      <c r="B11" s="3" t="s">
        <v>158</v>
      </c>
      <c r="C11" s="9"/>
      <c r="D11" s="9"/>
      <c r="E11" s="9"/>
      <c r="F11" s="9"/>
      <c r="G11" s="9"/>
      <c r="H11" s="9"/>
    </row>
    <row r="12" spans="1:8" ht="114" customHeight="1">
      <c r="A12" s="10" t="s">
        <v>57</v>
      </c>
      <c r="B12" s="40" t="s">
        <v>31</v>
      </c>
      <c r="C12" s="4"/>
      <c r="D12" s="4"/>
      <c r="E12" s="4"/>
      <c r="F12" s="4"/>
      <c r="G12" s="4"/>
      <c r="H12" s="4"/>
    </row>
    <row r="13" spans="1:8" ht="13.5">
      <c r="A13" s="10"/>
      <c r="B13" s="3" t="s">
        <v>27</v>
      </c>
      <c r="C13" s="4"/>
      <c r="D13" s="4"/>
      <c r="E13" s="4"/>
      <c r="F13" s="4"/>
      <c r="G13" s="4"/>
      <c r="H13" s="4"/>
    </row>
    <row r="14" spans="1:8" ht="13.5">
      <c r="A14" s="10"/>
      <c r="B14" s="3"/>
      <c r="C14" s="4"/>
      <c r="D14" s="4"/>
      <c r="E14" s="4"/>
      <c r="F14" s="4"/>
      <c r="G14" s="4"/>
      <c r="H14" s="4"/>
    </row>
    <row r="15" spans="1:13" ht="13.5">
      <c r="A15" s="10"/>
      <c r="B15" s="3"/>
      <c r="C15" s="4"/>
      <c r="D15" s="4"/>
      <c r="E15" s="4"/>
      <c r="F15" s="4"/>
      <c r="G15" s="4"/>
      <c r="H15" s="4"/>
      <c r="M15" s="3"/>
    </row>
    <row r="16" spans="1:13" ht="13.5">
      <c r="A16" s="10"/>
      <c r="B16" s="3"/>
      <c r="C16" s="4"/>
      <c r="D16" s="4"/>
      <c r="E16" s="4"/>
      <c r="F16" s="4"/>
      <c r="G16" s="4"/>
      <c r="H16" s="4"/>
      <c r="M16" s="3"/>
    </row>
    <row r="17" spans="1:13" ht="13.5">
      <c r="A17" s="10"/>
      <c r="C17" s="4"/>
      <c r="D17" s="4"/>
      <c r="E17" s="4"/>
      <c r="F17" s="4"/>
      <c r="G17" s="4"/>
      <c r="H17" s="4"/>
      <c r="M17" s="3"/>
    </row>
    <row r="18" spans="1:13" ht="13.5">
      <c r="A18" s="10"/>
      <c r="C18" s="4"/>
      <c r="D18" s="4"/>
      <c r="E18" s="4"/>
      <c r="F18" s="4"/>
      <c r="G18" s="4"/>
      <c r="H18" s="4"/>
      <c r="M18" s="3"/>
    </row>
    <row r="19" spans="1:13" ht="13.5">
      <c r="A19" s="10"/>
      <c r="C19" s="4"/>
      <c r="D19" s="4"/>
      <c r="E19" s="4"/>
      <c r="F19" s="4"/>
      <c r="G19" s="4"/>
      <c r="H19" s="4"/>
      <c r="M19" s="3"/>
    </row>
    <row r="20" spans="1:13" ht="13.5">
      <c r="A20" s="10"/>
      <c r="C20" s="4"/>
      <c r="D20" s="4"/>
      <c r="E20" s="4"/>
      <c r="F20" s="4"/>
      <c r="G20" s="4"/>
      <c r="H20" s="4"/>
      <c r="M20" s="3"/>
    </row>
    <row r="21" spans="1:13" ht="13.5">
      <c r="A21" s="10"/>
      <c r="B21" s="106"/>
      <c r="C21" s="4"/>
      <c r="D21" s="4"/>
      <c r="E21" s="4"/>
      <c r="F21" s="4"/>
      <c r="G21" s="4"/>
      <c r="H21" s="4"/>
      <c r="M21" s="3"/>
    </row>
    <row r="22" spans="1:13" ht="13.5">
      <c r="A22" s="10"/>
      <c r="B22" s="46" t="s">
        <v>218</v>
      </c>
      <c r="C22" s="4"/>
      <c r="D22" s="4"/>
      <c r="E22" s="4"/>
      <c r="F22" s="4"/>
      <c r="G22" s="4"/>
      <c r="H22" s="4"/>
      <c r="M22" s="3"/>
    </row>
    <row r="23" spans="1:8" ht="13.5">
      <c r="A23" s="10"/>
      <c r="B23" s="3" t="s">
        <v>220</v>
      </c>
      <c r="C23" s="4"/>
      <c r="D23" s="4"/>
      <c r="E23" s="4"/>
      <c r="F23" s="4"/>
      <c r="G23" s="4"/>
      <c r="H23" s="4"/>
    </row>
    <row r="24" spans="1:8" ht="13.5">
      <c r="A24" s="10"/>
      <c r="B24" s="3"/>
      <c r="C24" s="4" t="s">
        <v>17</v>
      </c>
      <c r="D24" s="6">
        <v>913</v>
      </c>
      <c r="E24" s="4" t="s">
        <v>141</v>
      </c>
      <c r="F24" s="6"/>
      <c r="G24" s="4" t="s">
        <v>142</v>
      </c>
      <c r="H24" s="6"/>
    </row>
    <row r="25" spans="1:8" ht="72" customHeight="1">
      <c r="A25" s="10" t="s">
        <v>58</v>
      </c>
      <c r="B25" s="40" t="s">
        <v>135</v>
      </c>
      <c r="C25" s="4"/>
      <c r="D25" s="4"/>
      <c r="E25" s="4"/>
      <c r="F25" s="4"/>
      <c r="G25" s="4"/>
      <c r="H25" s="4"/>
    </row>
    <row r="26" spans="1:8" ht="13.5">
      <c r="A26" s="10"/>
      <c r="B26" s="3" t="s">
        <v>18</v>
      </c>
      <c r="C26" s="4"/>
      <c r="D26" s="4"/>
      <c r="E26" s="4"/>
      <c r="F26" s="4"/>
      <c r="G26" s="4"/>
      <c r="H26" s="4"/>
    </row>
    <row r="27" spans="1:11" ht="13.5">
      <c r="A27" s="3"/>
      <c r="B27" s="3" t="s">
        <v>222</v>
      </c>
      <c r="C27" s="4"/>
      <c r="D27" s="4"/>
      <c r="E27" s="4"/>
      <c r="F27" s="4"/>
      <c r="G27" s="4"/>
      <c r="H27" s="4"/>
      <c r="K27">
        <f>138/6</f>
        <v>23</v>
      </c>
    </row>
    <row r="28" spans="1:8" ht="13.5">
      <c r="A28" s="10"/>
      <c r="B28" s="11" t="s">
        <v>221</v>
      </c>
      <c r="C28" s="4"/>
      <c r="D28" s="4"/>
      <c r="E28" s="4"/>
      <c r="F28" s="4"/>
      <c r="G28" s="4"/>
      <c r="H28" s="4"/>
    </row>
    <row r="29" spans="1:8" ht="13.5">
      <c r="A29" s="3"/>
      <c r="B29" s="3"/>
      <c r="C29" s="4"/>
      <c r="D29" s="4"/>
      <c r="E29" s="4"/>
      <c r="F29" s="4"/>
      <c r="G29" s="4"/>
      <c r="H29" s="4"/>
    </row>
    <row r="30" spans="1:8" ht="13.5">
      <c r="A30" s="10"/>
      <c r="B30" s="3"/>
      <c r="C30" s="4" t="s">
        <v>17</v>
      </c>
      <c r="D30" s="6">
        <v>913</v>
      </c>
      <c r="E30" s="4" t="s">
        <v>141</v>
      </c>
      <c r="F30" s="6"/>
      <c r="G30" s="4" t="s">
        <v>142</v>
      </c>
      <c r="H30" s="6"/>
    </row>
    <row r="31" spans="1:8" ht="100.5" customHeight="1">
      <c r="A31" s="10" t="s">
        <v>59</v>
      </c>
      <c r="B31" s="40" t="s">
        <v>38</v>
      </c>
      <c r="C31" s="12"/>
      <c r="D31" s="4"/>
      <c r="E31" s="12"/>
      <c r="F31" s="4"/>
      <c r="G31" s="12"/>
      <c r="H31" s="4"/>
    </row>
    <row r="32" spans="1:8" ht="13.5">
      <c r="A32" s="10"/>
      <c r="B32" s="3" t="s">
        <v>19</v>
      </c>
      <c r="C32" s="12"/>
      <c r="D32" s="4"/>
      <c r="E32" s="12"/>
      <c r="F32" s="4"/>
      <c r="G32" s="12"/>
      <c r="H32" s="4"/>
    </row>
    <row r="33" spans="1:8" ht="13.5">
      <c r="A33" s="10"/>
      <c r="B33" s="3"/>
      <c r="C33" s="13" t="s">
        <v>20</v>
      </c>
      <c r="D33" s="14">
        <v>6</v>
      </c>
      <c r="E33" s="4" t="s">
        <v>141</v>
      </c>
      <c r="F33" s="6"/>
      <c r="G33" s="4" t="s">
        <v>142</v>
      </c>
      <c r="H33" s="6"/>
    </row>
    <row r="34" spans="1:8" ht="141" customHeight="1">
      <c r="A34" s="10" t="s">
        <v>60</v>
      </c>
      <c r="B34" s="40" t="s">
        <v>102</v>
      </c>
      <c r="C34" s="4"/>
      <c r="D34" s="4"/>
      <c r="E34" s="4"/>
      <c r="F34" s="4"/>
      <c r="G34" s="4"/>
      <c r="H34" s="4"/>
    </row>
    <row r="35" spans="1:8" ht="13.5">
      <c r="A35" s="3"/>
      <c r="B35" s="3" t="s">
        <v>19</v>
      </c>
      <c r="C35" s="4"/>
      <c r="D35" s="4"/>
      <c r="E35" s="4"/>
      <c r="F35" s="4"/>
      <c r="G35" s="4"/>
      <c r="H35" s="4"/>
    </row>
    <row r="36" spans="1:8" ht="13.5">
      <c r="A36" s="3"/>
      <c r="B36" s="3"/>
      <c r="C36" s="4"/>
      <c r="D36" s="4"/>
      <c r="E36" s="4"/>
      <c r="F36" s="4"/>
      <c r="G36" s="4"/>
      <c r="H36" s="4"/>
    </row>
    <row r="37" spans="1:8" ht="14.25" customHeight="1">
      <c r="A37" s="10" t="s">
        <v>12</v>
      </c>
      <c r="B37" s="15" t="s">
        <v>69</v>
      </c>
      <c r="C37" s="4" t="s">
        <v>20</v>
      </c>
      <c r="D37" s="4">
        <v>4</v>
      </c>
      <c r="E37" s="4" t="s">
        <v>141</v>
      </c>
      <c r="F37" s="6"/>
      <c r="G37" s="4" t="s">
        <v>142</v>
      </c>
      <c r="H37" s="6"/>
    </row>
    <row r="38" spans="1:8" ht="14.25" customHeight="1">
      <c r="A38" s="10" t="s">
        <v>11</v>
      </c>
      <c r="B38" s="3" t="s">
        <v>70</v>
      </c>
      <c r="C38" s="4" t="s">
        <v>20</v>
      </c>
      <c r="D38" s="4">
        <v>4</v>
      </c>
      <c r="E38" s="4" t="s">
        <v>141</v>
      </c>
      <c r="F38" s="6"/>
      <c r="G38" s="4" t="s">
        <v>142</v>
      </c>
      <c r="H38" s="6"/>
    </row>
    <row r="39" spans="1:8" ht="14.25" customHeight="1">
      <c r="A39" s="10"/>
      <c r="B39" s="3"/>
      <c r="C39" s="4"/>
      <c r="D39" s="4"/>
      <c r="E39" s="4"/>
      <c r="F39" s="6"/>
      <c r="G39" s="4"/>
      <c r="H39" s="6"/>
    </row>
    <row r="40" spans="1:8" ht="76.5" customHeight="1">
      <c r="A40" s="10" t="s">
        <v>61</v>
      </c>
      <c r="B40" s="40" t="s">
        <v>92</v>
      </c>
      <c r="C40" s="4"/>
      <c r="D40" s="4"/>
      <c r="E40" s="4"/>
      <c r="F40" s="4"/>
      <c r="G40" s="4"/>
      <c r="H40" s="4"/>
    </row>
    <row r="41" spans="1:8" ht="13.5">
      <c r="A41" s="10"/>
      <c r="B41" s="3" t="s">
        <v>19</v>
      </c>
      <c r="C41" s="4"/>
      <c r="D41" s="4"/>
      <c r="E41" s="4"/>
      <c r="F41" s="4"/>
      <c r="G41" s="4"/>
      <c r="H41" s="4"/>
    </row>
    <row r="42" spans="1:8" ht="13.5">
      <c r="A42" s="10"/>
      <c r="B42" s="3"/>
      <c r="C42" s="13" t="s">
        <v>20</v>
      </c>
      <c r="D42" s="16">
        <v>23</v>
      </c>
      <c r="E42" s="4" t="s">
        <v>141</v>
      </c>
      <c r="F42" s="6"/>
      <c r="G42" s="4" t="s">
        <v>142</v>
      </c>
      <c r="H42" s="6"/>
    </row>
    <row r="43" spans="1:8" ht="57" customHeight="1">
      <c r="A43" s="10" t="s">
        <v>62</v>
      </c>
      <c r="B43" s="40" t="s">
        <v>79</v>
      </c>
      <c r="C43" s="4"/>
      <c r="D43" s="4"/>
      <c r="E43" s="4"/>
      <c r="F43" s="4"/>
      <c r="G43" s="4"/>
      <c r="H43" s="4"/>
    </row>
    <row r="44" spans="1:8" ht="13.5">
      <c r="A44" s="3"/>
      <c r="B44" s="3" t="s">
        <v>21</v>
      </c>
      <c r="C44" s="4"/>
      <c r="D44" s="4"/>
      <c r="E44" s="4"/>
      <c r="F44" s="4"/>
      <c r="G44" s="4"/>
      <c r="H44" s="4"/>
    </row>
    <row r="45" spans="1:8" ht="13.5">
      <c r="A45" s="3"/>
      <c r="B45" s="3"/>
      <c r="C45" s="4"/>
      <c r="D45" s="4"/>
      <c r="E45" s="4"/>
      <c r="F45" s="4"/>
      <c r="G45" s="4"/>
      <c r="H45" s="4"/>
    </row>
    <row r="46" spans="1:8" ht="13.5">
      <c r="A46" s="3"/>
      <c r="B46" s="3" t="s">
        <v>223</v>
      </c>
      <c r="C46" s="4"/>
      <c r="D46" s="4"/>
      <c r="E46" s="4"/>
      <c r="F46" s="4"/>
      <c r="G46" s="4"/>
      <c r="H46" s="4"/>
    </row>
    <row r="47" spans="1:8" ht="13.5">
      <c r="A47" s="10"/>
      <c r="B47" s="11"/>
      <c r="C47" s="4"/>
      <c r="D47" s="4"/>
      <c r="E47" s="4"/>
      <c r="F47" s="4"/>
      <c r="G47" s="4"/>
      <c r="H47" s="4"/>
    </row>
    <row r="48" spans="1:8" ht="13.5">
      <c r="A48" s="3"/>
      <c r="B48" s="3" t="s">
        <v>224</v>
      </c>
      <c r="C48" s="4"/>
      <c r="D48" s="4"/>
      <c r="E48" s="4"/>
      <c r="F48" s="4"/>
      <c r="G48" s="4"/>
      <c r="H48" s="4"/>
    </row>
    <row r="49" spans="1:8" ht="13.5">
      <c r="A49" s="3"/>
      <c r="B49" s="3"/>
      <c r="C49" s="4" t="s">
        <v>17</v>
      </c>
      <c r="D49" s="6">
        <v>1826</v>
      </c>
      <c r="E49" s="4" t="s">
        <v>141</v>
      </c>
      <c r="F49" s="6"/>
      <c r="G49" s="4" t="s">
        <v>142</v>
      </c>
      <c r="H49" s="6"/>
    </row>
    <row r="50" spans="1:8" ht="123.75">
      <c r="A50" s="10" t="s">
        <v>63</v>
      </c>
      <c r="B50" s="40" t="s">
        <v>89</v>
      </c>
      <c r="C50" s="4"/>
      <c r="D50" s="4"/>
      <c r="E50" s="4"/>
      <c r="F50" s="4"/>
      <c r="G50" s="4"/>
      <c r="H50" s="4"/>
    </row>
    <row r="51" spans="1:8" ht="13.5">
      <c r="A51" s="10"/>
      <c r="B51" s="3" t="s">
        <v>106</v>
      </c>
      <c r="C51" s="4"/>
      <c r="D51" s="4"/>
      <c r="E51" s="4"/>
      <c r="F51" s="4"/>
      <c r="G51" s="4"/>
      <c r="H51" s="4"/>
    </row>
    <row r="52" spans="1:8" ht="13.5">
      <c r="A52" s="10"/>
      <c r="B52" s="3" t="s">
        <v>119</v>
      </c>
      <c r="C52" s="4"/>
      <c r="D52" s="4"/>
      <c r="E52" s="4"/>
      <c r="F52" s="4"/>
      <c r="G52" s="4"/>
      <c r="H52" s="4"/>
    </row>
    <row r="53" spans="1:8" ht="13.5">
      <c r="A53" s="10"/>
      <c r="B53" s="3"/>
      <c r="C53" s="4"/>
      <c r="D53" s="4"/>
      <c r="E53" s="4"/>
      <c r="F53" s="4"/>
      <c r="G53" s="4"/>
      <c r="H53" s="4"/>
    </row>
    <row r="54" spans="1:8" ht="13.5">
      <c r="A54" s="10"/>
      <c r="B54" s="3"/>
      <c r="C54" s="13" t="s">
        <v>22</v>
      </c>
      <c r="D54" s="16">
        <v>4</v>
      </c>
      <c r="E54" s="4" t="s">
        <v>141</v>
      </c>
      <c r="F54" s="6"/>
      <c r="G54" s="4" t="s">
        <v>142</v>
      </c>
      <c r="H54" s="6"/>
    </row>
    <row r="55" spans="1:8" ht="13.5">
      <c r="A55" s="10"/>
      <c r="B55" s="3"/>
      <c r="C55" s="13"/>
      <c r="D55" s="16"/>
      <c r="E55" s="4"/>
      <c r="F55" s="6"/>
      <c r="G55" s="4"/>
      <c r="H55" s="6"/>
    </row>
    <row r="56" spans="1:8" ht="189" customHeight="1">
      <c r="A56" s="10" t="s">
        <v>81</v>
      </c>
      <c r="B56" s="40" t="s">
        <v>146</v>
      </c>
      <c r="C56" s="4"/>
      <c r="D56" s="4"/>
      <c r="E56" s="4"/>
      <c r="F56" s="4"/>
      <c r="G56" s="4"/>
      <c r="H56" s="4"/>
    </row>
    <row r="57" spans="1:8" ht="13.5">
      <c r="A57" s="3"/>
      <c r="B57" s="3" t="s">
        <v>19</v>
      </c>
      <c r="C57" s="4"/>
      <c r="D57" s="4"/>
      <c r="E57" s="4"/>
      <c r="F57" s="4"/>
      <c r="G57" s="4"/>
      <c r="H57" s="4"/>
    </row>
    <row r="58" spans="1:8" ht="13.5">
      <c r="A58" s="3"/>
      <c r="B58" s="3"/>
      <c r="C58" s="13" t="s">
        <v>20</v>
      </c>
      <c r="D58" s="16">
        <v>4</v>
      </c>
      <c r="E58" s="4" t="s">
        <v>141</v>
      </c>
      <c r="F58" s="6"/>
      <c r="G58" s="4" t="s">
        <v>142</v>
      </c>
      <c r="H58" s="6"/>
    </row>
    <row r="59" spans="1:8" ht="13.5">
      <c r="A59" s="28"/>
      <c r="B59" s="28"/>
      <c r="C59" s="52"/>
      <c r="D59" s="53"/>
      <c r="E59" s="52"/>
      <c r="F59" s="54"/>
      <c r="G59" s="52"/>
      <c r="H59" s="54"/>
    </row>
    <row r="60" spans="1:8" ht="13.5">
      <c r="A60" s="32"/>
      <c r="B60" s="112" t="s">
        <v>107</v>
      </c>
      <c r="C60" s="112"/>
      <c r="D60" s="112"/>
      <c r="E60" s="112"/>
      <c r="F60" s="112"/>
      <c r="G60" s="35"/>
      <c r="H60" s="29"/>
    </row>
    <row r="61" spans="1:8" ht="13.5">
      <c r="A61" s="10"/>
      <c r="B61" s="5"/>
      <c r="C61" s="5"/>
      <c r="D61" s="5"/>
      <c r="E61" s="5"/>
      <c r="F61" s="5"/>
      <c r="G61" s="5"/>
      <c r="H61" s="6"/>
    </row>
    <row r="62" spans="1:8" ht="13.5">
      <c r="A62" s="24" t="s">
        <v>23</v>
      </c>
      <c r="B62" s="115" t="s">
        <v>24</v>
      </c>
      <c r="C62" s="115"/>
      <c r="D62" s="115"/>
      <c r="E62" s="115"/>
      <c r="F62" s="115"/>
      <c r="G62" s="115"/>
      <c r="H62" s="115"/>
    </row>
    <row r="63" spans="1:8" ht="13.5">
      <c r="A63" s="25"/>
      <c r="B63" s="26"/>
      <c r="C63" s="26"/>
      <c r="D63" s="26"/>
      <c r="E63" s="26"/>
      <c r="F63" s="26"/>
      <c r="G63" s="26"/>
      <c r="H63" s="26"/>
    </row>
    <row r="64" spans="1:8" ht="184.5" customHeight="1">
      <c r="A64" s="10" t="s">
        <v>57</v>
      </c>
      <c r="B64" s="40" t="s">
        <v>90</v>
      </c>
      <c r="C64" s="12"/>
      <c r="D64" s="4"/>
      <c r="E64" s="12"/>
      <c r="F64" s="4"/>
      <c r="G64" s="12"/>
      <c r="H64" s="4"/>
    </row>
    <row r="65" spans="1:8" ht="13.5">
      <c r="A65" s="3"/>
      <c r="B65" s="3" t="s">
        <v>71</v>
      </c>
      <c r="C65" s="12"/>
      <c r="D65" s="4"/>
      <c r="E65" s="12"/>
      <c r="F65" s="4"/>
      <c r="G65" s="12"/>
      <c r="H65" s="4"/>
    </row>
    <row r="66" spans="1:13" ht="13.5">
      <c r="A66" s="48"/>
      <c r="B66" s="3"/>
      <c r="C66" s="4"/>
      <c r="D66" s="4"/>
      <c r="E66" s="4"/>
      <c r="F66" s="4"/>
      <c r="G66" s="4"/>
      <c r="H66" s="4"/>
      <c r="M66" s="3"/>
    </row>
    <row r="67" spans="1:13" ht="13.5">
      <c r="A67" s="10"/>
      <c r="B67" s="3" t="s">
        <v>225</v>
      </c>
      <c r="C67" s="4"/>
      <c r="D67" s="4"/>
      <c r="E67" s="4"/>
      <c r="F67" s="4"/>
      <c r="G67" s="4"/>
      <c r="H67" s="4"/>
      <c r="M67" s="3"/>
    </row>
    <row r="68" spans="1:13" ht="13.5">
      <c r="A68" s="10"/>
      <c r="B68" s="3" t="s">
        <v>226</v>
      </c>
      <c r="C68" s="4"/>
      <c r="D68" s="4"/>
      <c r="E68" s="4"/>
      <c r="F68" s="4"/>
      <c r="G68" s="4"/>
      <c r="H68" s="4"/>
      <c r="M68" s="3"/>
    </row>
    <row r="69" spans="1:13" ht="13.5">
      <c r="A69" s="10"/>
      <c r="B69" s="3" t="s">
        <v>228</v>
      </c>
      <c r="C69" s="4"/>
      <c r="D69" s="4"/>
      <c r="E69" s="4"/>
      <c r="F69" s="4"/>
      <c r="G69" s="4"/>
      <c r="H69" s="4"/>
      <c r="M69" s="3"/>
    </row>
    <row r="70" spans="1:13" ht="13.5">
      <c r="A70" s="10"/>
      <c r="B70" s="3" t="s">
        <v>219</v>
      </c>
      <c r="C70" s="4"/>
      <c r="D70" s="4"/>
      <c r="E70" s="4"/>
      <c r="F70" s="4"/>
      <c r="G70" s="4"/>
      <c r="H70" s="4"/>
      <c r="M70" s="3"/>
    </row>
    <row r="71" spans="1:13" ht="13.5">
      <c r="A71" s="10"/>
      <c r="B71" s="106"/>
      <c r="C71" s="4"/>
      <c r="D71" s="4"/>
      <c r="E71" s="4"/>
      <c r="F71" s="4"/>
      <c r="G71" s="4"/>
      <c r="H71" s="4"/>
      <c r="M71" s="3"/>
    </row>
    <row r="72" spans="1:8" ht="13.5">
      <c r="A72" s="10"/>
      <c r="B72" s="3" t="s">
        <v>227</v>
      </c>
      <c r="C72" s="4"/>
      <c r="D72" s="4"/>
      <c r="E72" s="4"/>
      <c r="F72" s="4"/>
      <c r="G72" s="4"/>
      <c r="H72" s="4"/>
    </row>
    <row r="73" spans="1:8" ht="13.5">
      <c r="A73" s="3"/>
      <c r="B73" s="3"/>
      <c r="C73" s="4" t="s">
        <v>17</v>
      </c>
      <c r="D73" s="6">
        <f>172+148+273+102</f>
        <v>695</v>
      </c>
      <c r="E73" s="4" t="s">
        <v>141</v>
      </c>
      <c r="F73" s="6"/>
      <c r="G73" s="4" t="s">
        <v>142</v>
      </c>
      <c r="H73" s="6"/>
    </row>
    <row r="74" spans="1:8" ht="69">
      <c r="A74" s="48" t="s">
        <v>58</v>
      </c>
      <c r="B74" s="40" t="s">
        <v>75</v>
      </c>
      <c r="C74" s="12"/>
      <c r="D74" s="4"/>
      <c r="E74" s="12"/>
      <c r="F74" s="4"/>
      <c r="G74" s="12"/>
      <c r="H74" s="4"/>
    </row>
    <row r="75" spans="1:8" ht="30">
      <c r="A75" s="10"/>
      <c r="B75" s="40" t="s">
        <v>72</v>
      </c>
      <c r="C75" s="12"/>
      <c r="D75" s="4"/>
      <c r="E75" s="12"/>
      <c r="F75" s="4"/>
      <c r="G75" s="12"/>
      <c r="H75" s="4"/>
    </row>
    <row r="76" spans="1:8" ht="13.5">
      <c r="A76" s="10"/>
      <c r="B76" s="3" t="s">
        <v>93</v>
      </c>
      <c r="C76" s="4"/>
      <c r="D76" s="4"/>
      <c r="E76" s="4"/>
      <c r="F76" s="4"/>
      <c r="G76" s="4"/>
      <c r="H76" s="4"/>
    </row>
    <row r="77" spans="1:8" ht="13.5">
      <c r="A77" s="10"/>
      <c r="B77" s="3"/>
      <c r="C77" s="4"/>
      <c r="D77" s="4"/>
      <c r="E77" s="4"/>
      <c r="F77" s="4"/>
      <c r="G77" s="4"/>
      <c r="H77" s="4"/>
    </row>
    <row r="78" spans="1:13" ht="15.75">
      <c r="A78" s="10"/>
      <c r="B78" s="3" t="s">
        <v>295</v>
      </c>
      <c r="C78" s="4"/>
      <c r="D78" s="4"/>
      <c r="E78" s="4"/>
      <c r="F78" s="4"/>
      <c r="G78" s="4"/>
      <c r="H78" s="4"/>
      <c r="M78" s="3"/>
    </row>
    <row r="79" spans="1:13" ht="15.75">
      <c r="A79" s="10"/>
      <c r="B79" s="3" t="s">
        <v>297</v>
      </c>
      <c r="C79" s="4"/>
      <c r="D79" s="4"/>
      <c r="E79" s="4"/>
      <c r="F79" s="4"/>
      <c r="G79" s="4"/>
      <c r="H79" s="4"/>
      <c r="M79" s="3"/>
    </row>
    <row r="80" spans="1:13" ht="15.75">
      <c r="A80" s="10"/>
      <c r="B80" s="3" t="s">
        <v>296</v>
      </c>
      <c r="C80" s="4"/>
      <c r="D80" s="4"/>
      <c r="E80" s="4"/>
      <c r="F80" s="4"/>
      <c r="G80" s="4"/>
      <c r="H80" s="4"/>
      <c r="M80" s="3"/>
    </row>
    <row r="81" spans="1:13" ht="15.75">
      <c r="A81" s="10"/>
      <c r="B81" s="3" t="s">
        <v>298</v>
      </c>
      <c r="C81" s="4"/>
      <c r="D81" s="4"/>
      <c r="E81" s="4"/>
      <c r="F81" s="4"/>
      <c r="G81" s="4"/>
      <c r="H81" s="4"/>
      <c r="M81" s="3"/>
    </row>
    <row r="82" spans="1:13" ht="13.5">
      <c r="A82" s="10"/>
      <c r="B82" s="106"/>
      <c r="C82" s="4"/>
      <c r="D82" s="4"/>
      <c r="E82" s="4"/>
      <c r="F82" s="4"/>
      <c r="G82" s="4"/>
      <c r="H82" s="4"/>
      <c r="M82" s="3"/>
    </row>
    <row r="83" spans="1:8" ht="13.5">
      <c r="A83" s="10"/>
      <c r="B83" s="11" t="s">
        <v>229</v>
      </c>
      <c r="C83" s="12"/>
      <c r="D83" s="4"/>
      <c r="E83" s="12"/>
      <c r="F83" s="4"/>
      <c r="G83" s="12"/>
      <c r="H83" s="4"/>
    </row>
    <row r="84" spans="1:8" ht="13.5">
      <c r="A84" s="10"/>
      <c r="B84" s="3"/>
      <c r="C84" s="12"/>
      <c r="D84" s="4"/>
      <c r="E84" s="12"/>
      <c r="F84" s="4"/>
      <c r="G84" s="12"/>
      <c r="H84" s="4"/>
    </row>
    <row r="85" spans="1:8" ht="13.5">
      <c r="A85" s="10"/>
      <c r="B85" s="3"/>
      <c r="C85" s="4" t="s">
        <v>144</v>
      </c>
      <c r="D85" s="6">
        <f>234+819+444+80</f>
        <v>1577</v>
      </c>
      <c r="E85" s="4" t="s">
        <v>141</v>
      </c>
      <c r="F85" s="6"/>
      <c r="G85" s="4" t="s">
        <v>142</v>
      </c>
      <c r="H85" s="6"/>
    </row>
    <row r="86" spans="1:8" ht="179.25">
      <c r="A86" s="10" t="s">
        <v>59</v>
      </c>
      <c r="B86" s="40" t="s">
        <v>160</v>
      </c>
      <c r="C86" s="3"/>
      <c r="D86" s="4"/>
      <c r="E86" s="3"/>
      <c r="F86" s="4"/>
      <c r="G86" s="3"/>
      <c r="H86" s="4"/>
    </row>
    <row r="87" spans="1:8" ht="151.5">
      <c r="A87" s="10"/>
      <c r="B87" s="40" t="s">
        <v>7</v>
      </c>
      <c r="C87" s="3"/>
      <c r="D87" s="4"/>
      <c r="E87" s="3"/>
      <c r="F87" s="4"/>
      <c r="G87" s="3"/>
      <c r="H87" s="4"/>
    </row>
    <row r="88" spans="1:8" ht="15.75">
      <c r="A88" s="10"/>
      <c r="B88" s="3" t="s">
        <v>65</v>
      </c>
      <c r="C88" s="3"/>
      <c r="D88" s="4"/>
      <c r="E88" s="3"/>
      <c r="F88" s="4"/>
      <c r="G88" s="3"/>
      <c r="H88" s="4"/>
    </row>
    <row r="89" spans="1:13" ht="17.25" customHeight="1">
      <c r="A89" s="10"/>
      <c r="B89" s="3"/>
      <c r="C89" s="4"/>
      <c r="D89" s="4"/>
      <c r="E89" s="4"/>
      <c r="F89" s="4"/>
      <c r="G89" s="4"/>
      <c r="H89" s="4"/>
      <c r="M89" s="3"/>
    </row>
    <row r="90" spans="1:13" ht="15.75">
      <c r="A90" s="10"/>
      <c r="B90" s="3" t="s">
        <v>230</v>
      </c>
      <c r="C90" s="4"/>
      <c r="D90" s="4"/>
      <c r="E90" s="4"/>
      <c r="F90" s="4"/>
      <c r="G90" s="4"/>
      <c r="H90" s="4"/>
      <c r="M90" s="3"/>
    </row>
    <row r="91" spans="1:13" ht="15.75">
      <c r="A91" s="10"/>
      <c r="B91" s="3" t="s">
        <v>232</v>
      </c>
      <c r="C91" s="4"/>
      <c r="D91" s="4"/>
      <c r="E91" s="4"/>
      <c r="F91" s="4"/>
      <c r="G91" s="4"/>
      <c r="H91" s="4"/>
      <c r="M91" s="3"/>
    </row>
    <row r="92" spans="1:13" ht="15.75">
      <c r="A92" s="10"/>
      <c r="B92" s="3" t="s">
        <v>231</v>
      </c>
      <c r="C92" s="4"/>
      <c r="D92" s="4"/>
      <c r="E92" s="4"/>
      <c r="F92" s="4"/>
      <c r="G92" s="4"/>
      <c r="H92" s="4"/>
      <c r="M92" s="3"/>
    </row>
    <row r="93" spans="1:13" ht="15.75">
      <c r="A93" s="10"/>
      <c r="B93" s="3" t="s">
        <v>233</v>
      </c>
      <c r="C93" s="4"/>
      <c r="D93" s="4"/>
      <c r="E93" s="4"/>
      <c r="F93" s="4"/>
      <c r="G93" s="4"/>
      <c r="H93" s="4"/>
      <c r="M93" s="3"/>
    </row>
    <row r="94" spans="1:13" ht="13.5">
      <c r="A94" s="10"/>
      <c r="B94" s="106"/>
      <c r="C94" s="4"/>
      <c r="D94" s="4"/>
      <c r="E94" s="4"/>
      <c r="F94" s="4"/>
      <c r="G94" s="4"/>
      <c r="H94" s="4"/>
      <c r="M94" s="3"/>
    </row>
    <row r="95" spans="1:8" ht="13.5">
      <c r="A95" s="3"/>
      <c r="B95" s="3" t="s">
        <v>234</v>
      </c>
      <c r="C95" s="15"/>
      <c r="D95" s="4"/>
      <c r="E95" s="15"/>
      <c r="F95" s="4"/>
      <c r="G95" s="15"/>
      <c r="H95" s="4"/>
    </row>
    <row r="96" spans="1:8" ht="15.75" customHeight="1">
      <c r="A96" s="10"/>
      <c r="B96" s="3"/>
      <c r="C96" s="4" t="s">
        <v>143</v>
      </c>
      <c r="D96" s="6">
        <f>537.87+346.8+139.83+998</f>
        <v>2022.5</v>
      </c>
      <c r="E96" s="4" t="s">
        <v>141</v>
      </c>
      <c r="F96" s="6"/>
      <c r="G96" s="4" t="s">
        <v>142</v>
      </c>
      <c r="H96" s="6"/>
    </row>
    <row r="97" spans="1:8" ht="138">
      <c r="A97" s="10" t="s">
        <v>60</v>
      </c>
      <c r="B97" s="40" t="s">
        <v>149</v>
      </c>
      <c r="C97" s="3"/>
      <c r="D97" s="4"/>
      <c r="E97" s="3"/>
      <c r="F97" s="4"/>
      <c r="G97" s="3"/>
      <c r="H97" s="4"/>
    </row>
    <row r="98" spans="1:8" ht="15.75">
      <c r="A98" s="10"/>
      <c r="B98" s="3" t="s">
        <v>65</v>
      </c>
      <c r="C98" s="3"/>
      <c r="D98" s="4"/>
      <c r="E98" s="3"/>
      <c r="F98" s="4"/>
      <c r="G98" s="3"/>
      <c r="H98" s="4"/>
    </row>
    <row r="99" spans="1:13" ht="13.5">
      <c r="A99" s="10"/>
      <c r="B99" s="3"/>
      <c r="C99" s="4"/>
      <c r="D99" s="4"/>
      <c r="E99" s="4"/>
      <c r="F99" s="4"/>
      <c r="G99" s="4"/>
      <c r="H99" s="4"/>
      <c r="M99" s="3"/>
    </row>
    <row r="100" spans="1:13" ht="13.5">
      <c r="A100" s="10"/>
      <c r="B100" s="3" t="s">
        <v>236</v>
      </c>
      <c r="C100" s="4"/>
      <c r="D100" s="4"/>
      <c r="E100" s="4"/>
      <c r="F100" s="4"/>
      <c r="G100" s="4"/>
      <c r="H100" s="4"/>
      <c r="M100" s="3"/>
    </row>
    <row r="101" spans="1:13" ht="13.5">
      <c r="A101" s="10"/>
      <c r="B101" s="3" t="s">
        <v>237</v>
      </c>
      <c r="C101" s="4"/>
      <c r="D101" s="4"/>
      <c r="E101" s="4"/>
      <c r="F101" s="4"/>
      <c r="G101" s="4"/>
      <c r="H101" s="4"/>
      <c r="M101" s="3"/>
    </row>
    <row r="102" spans="1:13" ht="13.5">
      <c r="A102" s="10"/>
      <c r="B102" s="3" t="s">
        <v>235</v>
      </c>
      <c r="C102" s="4"/>
      <c r="D102" s="4"/>
      <c r="E102" s="4"/>
      <c r="F102" s="4"/>
      <c r="G102" s="4"/>
      <c r="H102" s="4"/>
      <c r="M102" s="3"/>
    </row>
    <row r="103" spans="1:13" ht="13.5">
      <c r="A103" s="10"/>
      <c r="B103" s="3" t="s">
        <v>343</v>
      </c>
      <c r="C103" s="4"/>
      <c r="D103" s="4"/>
      <c r="E103" s="4"/>
      <c r="F103" s="4"/>
      <c r="G103" s="4"/>
      <c r="H103" s="4"/>
      <c r="M103" s="3"/>
    </row>
    <row r="104" spans="1:13" ht="13.5">
      <c r="A104" s="10"/>
      <c r="B104" s="106"/>
      <c r="C104" s="4"/>
      <c r="D104" s="4"/>
      <c r="E104" s="4"/>
      <c r="F104" s="4"/>
      <c r="G104" s="4"/>
      <c r="H104" s="4"/>
      <c r="M104" s="3"/>
    </row>
    <row r="105" spans="1:8" ht="13.5">
      <c r="A105" s="3"/>
      <c r="B105" s="11" t="s">
        <v>344</v>
      </c>
      <c r="C105" s="15"/>
      <c r="D105" s="4"/>
      <c r="E105" s="15"/>
      <c r="F105" s="4"/>
      <c r="G105" s="15"/>
      <c r="H105" s="4"/>
    </row>
    <row r="106" spans="1:8" ht="13.5">
      <c r="A106" s="3"/>
      <c r="B106" s="3" t="s">
        <v>345</v>
      </c>
      <c r="C106" s="15"/>
      <c r="D106" s="4"/>
      <c r="E106" s="15"/>
      <c r="F106" s="4"/>
      <c r="G106" s="15"/>
      <c r="H106" s="4"/>
    </row>
    <row r="107" spans="1:8" ht="15.75" customHeight="1">
      <c r="A107" s="10"/>
      <c r="B107" s="3"/>
      <c r="C107" s="4" t="s">
        <v>143</v>
      </c>
      <c r="D107" s="6">
        <f>31*4.1</f>
        <v>127.1</v>
      </c>
      <c r="E107" s="4" t="s">
        <v>141</v>
      </c>
      <c r="F107" s="6"/>
      <c r="G107" s="4" t="s">
        <v>142</v>
      </c>
      <c r="H107" s="6"/>
    </row>
    <row r="108" spans="1:8" ht="177.75" customHeight="1">
      <c r="A108" s="48" t="s">
        <v>61</v>
      </c>
      <c r="B108" s="40" t="s">
        <v>193</v>
      </c>
      <c r="C108" s="3"/>
      <c r="D108" s="4"/>
      <c r="E108" s="3"/>
      <c r="F108" s="4"/>
      <c r="G108" s="3"/>
      <c r="H108" s="4"/>
    </row>
    <row r="109" spans="1:8" ht="15.75">
      <c r="A109" s="10"/>
      <c r="B109" s="3" t="s">
        <v>65</v>
      </c>
      <c r="C109" s="3"/>
      <c r="D109" s="4"/>
      <c r="E109" s="3"/>
      <c r="F109" s="4"/>
      <c r="G109" s="3"/>
      <c r="H109" s="4"/>
    </row>
    <row r="110" spans="1:13" ht="13.5">
      <c r="A110" s="10"/>
      <c r="B110" s="3"/>
      <c r="C110" s="4"/>
      <c r="D110" s="4"/>
      <c r="E110" s="4"/>
      <c r="F110" s="4"/>
      <c r="G110" s="4"/>
      <c r="H110" s="4"/>
      <c r="M110" s="3"/>
    </row>
    <row r="111" spans="1:13" ht="15.75">
      <c r="A111" s="10"/>
      <c r="B111" s="3" t="s">
        <v>241</v>
      </c>
      <c r="C111" s="4"/>
      <c r="D111" s="4"/>
      <c r="E111" s="4"/>
      <c r="F111" s="4"/>
      <c r="G111" s="4"/>
      <c r="H111" s="4"/>
      <c r="M111" s="3"/>
    </row>
    <row r="112" spans="1:13" ht="15.75">
      <c r="A112" s="10"/>
      <c r="B112" s="3" t="s">
        <v>238</v>
      </c>
      <c r="C112" s="4"/>
      <c r="D112" s="4"/>
      <c r="E112" s="4"/>
      <c r="F112" s="4"/>
      <c r="G112" s="4"/>
      <c r="H112" s="4"/>
      <c r="M112" s="3"/>
    </row>
    <row r="113" spans="1:13" ht="15.75">
      <c r="A113" s="10"/>
      <c r="B113" s="3" t="s">
        <v>239</v>
      </c>
      <c r="C113" s="4"/>
      <c r="D113" s="4"/>
      <c r="E113" s="4"/>
      <c r="F113" s="4"/>
      <c r="G113" s="4"/>
      <c r="H113" s="4"/>
      <c r="M113" s="3"/>
    </row>
    <row r="114" spans="1:13" ht="15.75">
      <c r="A114" s="10"/>
      <c r="B114" s="3" t="s">
        <v>240</v>
      </c>
      <c r="C114" s="4"/>
      <c r="D114" s="4"/>
      <c r="E114" s="4"/>
      <c r="F114" s="4"/>
      <c r="G114" s="4"/>
      <c r="H114" s="4"/>
      <c r="M114" s="3"/>
    </row>
    <row r="115" spans="1:13" ht="13.5">
      <c r="A115" s="10"/>
      <c r="B115" s="106"/>
      <c r="C115" s="4"/>
      <c r="D115" s="4"/>
      <c r="E115" s="4"/>
      <c r="F115" s="4"/>
      <c r="G115" s="4"/>
      <c r="H115" s="4"/>
      <c r="M115" s="3"/>
    </row>
    <row r="116" spans="1:13" ht="13.5">
      <c r="A116" s="10"/>
      <c r="B116" s="3" t="s">
        <v>242</v>
      </c>
      <c r="C116" s="4"/>
      <c r="D116" s="4"/>
      <c r="E116" s="4"/>
      <c r="F116" s="4"/>
      <c r="G116" s="4"/>
      <c r="H116" s="4"/>
      <c r="M116" s="3"/>
    </row>
    <row r="117" spans="1:8" ht="13.5">
      <c r="A117" s="3"/>
      <c r="B117" s="3"/>
      <c r="C117" s="15"/>
      <c r="D117" s="4"/>
      <c r="E117" s="15"/>
      <c r="F117" s="4"/>
      <c r="G117" s="15"/>
      <c r="H117" s="4"/>
    </row>
    <row r="118" spans="1:8" ht="15.75">
      <c r="A118" s="10"/>
      <c r="B118" s="3"/>
      <c r="C118" s="4" t="s">
        <v>26</v>
      </c>
      <c r="D118" s="6">
        <f>165.2+101.64+49.08+302.8</f>
        <v>618.72</v>
      </c>
      <c r="E118" s="4" t="s">
        <v>141</v>
      </c>
      <c r="F118" s="6"/>
      <c r="G118" s="4" t="s">
        <v>142</v>
      </c>
      <c r="H118" s="6"/>
    </row>
    <row r="119" spans="1:8" ht="129.75" customHeight="1">
      <c r="A119" s="10" t="s">
        <v>62</v>
      </c>
      <c r="B119" s="40" t="s">
        <v>94</v>
      </c>
      <c r="C119" s="4"/>
      <c r="D119" s="4"/>
      <c r="E119" s="4"/>
      <c r="F119" s="4"/>
      <c r="G119" s="4"/>
      <c r="H119" s="4"/>
    </row>
    <row r="120" spans="1:8" ht="15.75">
      <c r="A120" s="3"/>
      <c r="B120" s="3" t="s">
        <v>65</v>
      </c>
      <c r="C120" s="4"/>
      <c r="D120" s="4"/>
      <c r="E120" s="4"/>
      <c r="F120" s="4"/>
      <c r="G120" s="4"/>
      <c r="H120" s="4"/>
    </row>
    <row r="121" spans="1:8" ht="13.5">
      <c r="A121" s="3"/>
      <c r="B121" s="40" t="s">
        <v>150</v>
      </c>
      <c r="C121" s="4"/>
      <c r="D121" s="4"/>
      <c r="E121" s="4"/>
      <c r="F121" s="4"/>
      <c r="G121" s="4"/>
      <c r="H121" s="4"/>
    </row>
    <row r="122" spans="1:13" ht="13.5">
      <c r="A122" s="10"/>
      <c r="B122" s="3"/>
      <c r="C122" s="4"/>
      <c r="D122" s="4"/>
      <c r="E122" s="4"/>
      <c r="F122" s="4"/>
      <c r="G122" s="4"/>
      <c r="H122" s="4"/>
      <c r="M122" s="3"/>
    </row>
    <row r="123" spans="1:13" ht="15.75">
      <c r="A123" s="10"/>
      <c r="B123" s="3" t="s">
        <v>245</v>
      </c>
      <c r="C123" s="4"/>
      <c r="D123" s="4"/>
      <c r="E123" s="4"/>
      <c r="F123" s="4"/>
      <c r="G123" s="4"/>
      <c r="H123" s="4"/>
      <c r="M123" s="3"/>
    </row>
    <row r="124" spans="1:13" ht="15.75">
      <c r="A124" s="10"/>
      <c r="B124" s="3" t="s">
        <v>246</v>
      </c>
      <c r="C124" s="4"/>
      <c r="D124" s="4"/>
      <c r="E124" s="4"/>
      <c r="F124" s="4"/>
      <c r="G124" s="4"/>
      <c r="H124" s="4"/>
      <c r="M124" s="3"/>
    </row>
    <row r="125" spans="1:13" ht="15.75">
      <c r="A125" s="10"/>
      <c r="B125" s="3" t="s">
        <v>243</v>
      </c>
      <c r="C125" s="4"/>
      <c r="D125" s="4"/>
      <c r="E125" s="4"/>
      <c r="F125" s="4"/>
      <c r="G125" s="4"/>
      <c r="H125" s="4"/>
      <c r="M125" s="3"/>
    </row>
    <row r="126" spans="1:13" ht="15.75">
      <c r="A126" s="10"/>
      <c r="B126" s="3" t="s">
        <v>244</v>
      </c>
      <c r="C126" s="4"/>
      <c r="D126" s="4"/>
      <c r="E126" s="4"/>
      <c r="F126" s="4"/>
      <c r="G126" s="4"/>
      <c r="H126" s="4"/>
      <c r="M126" s="3"/>
    </row>
    <row r="127" spans="1:13" ht="13.5">
      <c r="A127" s="10"/>
      <c r="B127" s="106"/>
      <c r="C127" s="4"/>
      <c r="D127" s="4"/>
      <c r="E127" s="4"/>
      <c r="F127" s="4"/>
      <c r="G127" s="4"/>
      <c r="H127" s="4"/>
      <c r="M127" s="3"/>
    </row>
    <row r="128" spans="1:8" ht="13.5">
      <c r="A128" s="42"/>
      <c r="B128" s="3" t="s">
        <v>247</v>
      </c>
      <c r="C128" s="15"/>
      <c r="D128" s="4"/>
      <c r="E128" s="15"/>
      <c r="F128" s="4"/>
      <c r="G128" s="15"/>
      <c r="H128" s="4"/>
    </row>
    <row r="129" spans="1:8" ht="13.5">
      <c r="A129" s="3"/>
      <c r="B129" s="11"/>
      <c r="C129" s="15"/>
      <c r="D129" s="4"/>
      <c r="E129" s="15"/>
      <c r="F129" s="4"/>
      <c r="G129" s="15"/>
      <c r="H129" s="4"/>
    </row>
    <row r="130" spans="1:8" ht="13.5">
      <c r="A130" s="10"/>
      <c r="B130" s="3"/>
      <c r="C130" s="4"/>
      <c r="D130" s="4"/>
      <c r="E130" s="4"/>
      <c r="F130" s="4"/>
      <c r="G130" s="4"/>
      <c r="H130" s="4"/>
    </row>
    <row r="131" spans="1:8" ht="15.75">
      <c r="A131" s="3"/>
      <c r="B131" s="3"/>
      <c r="C131" s="4" t="s">
        <v>26</v>
      </c>
      <c r="D131" s="6">
        <f>372.97+114.18+40.45+480</f>
        <v>1007.6</v>
      </c>
      <c r="E131" s="4" t="s">
        <v>141</v>
      </c>
      <c r="F131" s="6"/>
      <c r="G131" s="4" t="s">
        <v>142</v>
      </c>
      <c r="H131" s="6"/>
    </row>
    <row r="132" spans="1:8" ht="129" customHeight="1">
      <c r="A132" s="10" t="s">
        <v>63</v>
      </c>
      <c r="B132" s="40" t="s">
        <v>6</v>
      </c>
      <c r="C132" s="3"/>
      <c r="D132" s="4"/>
      <c r="E132" s="3"/>
      <c r="F132" s="4"/>
      <c r="G132" s="3"/>
      <c r="H132" s="4"/>
    </row>
    <row r="133" spans="1:8" ht="15.75">
      <c r="A133" s="10"/>
      <c r="B133" s="3" t="s">
        <v>10</v>
      </c>
      <c r="C133" s="3"/>
      <c r="D133" s="4"/>
      <c r="E133" s="3"/>
      <c r="F133" s="4"/>
      <c r="G133" s="3"/>
      <c r="H133" s="4"/>
    </row>
    <row r="134" spans="1:13" ht="13.5">
      <c r="A134" s="48"/>
      <c r="B134" s="3"/>
      <c r="C134" s="4"/>
      <c r="D134" s="4"/>
      <c r="E134" s="4"/>
      <c r="F134" s="4"/>
      <c r="G134" s="4"/>
      <c r="H134" s="4"/>
      <c r="M134" s="3"/>
    </row>
    <row r="135" spans="1:13" ht="15.75">
      <c r="A135" s="10"/>
      <c r="B135" s="3" t="s">
        <v>251</v>
      </c>
      <c r="C135" s="4"/>
      <c r="D135" s="4"/>
      <c r="E135" s="4"/>
      <c r="F135" s="4"/>
      <c r="G135" s="4"/>
      <c r="H135" s="4"/>
      <c r="M135" s="3"/>
    </row>
    <row r="136" spans="1:13" ht="15.75">
      <c r="A136" s="10"/>
      <c r="B136" s="3" t="s">
        <v>250</v>
      </c>
      <c r="C136" s="4"/>
      <c r="D136" s="4"/>
      <c r="E136" s="4"/>
      <c r="F136" s="4"/>
      <c r="G136" s="4"/>
      <c r="H136" s="4"/>
      <c r="M136" s="3"/>
    </row>
    <row r="137" spans="1:13" ht="15.75">
      <c r="A137" s="10"/>
      <c r="B137" s="3" t="s">
        <v>248</v>
      </c>
      <c r="C137" s="4"/>
      <c r="D137" s="4"/>
      <c r="E137" s="4"/>
      <c r="F137" s="4"/>
      <c r="G137" s="4"/>
      <c r="H137" s="4"/>
      <c r="M137" s="3"/>
    </row>
    <row r="138" spans="1:13" ht="15.75">
      <c r="A138" s="10"/>
      <c r="B138" s="3" t="s">
        <v>249</v>
      </c>
      <c r="C138" s="4"/>
      <c r="D138" s="4"/>
      <c r="E138" s="4"/>
      <c r="F138" s="4"/>
      <c r="G138" s="4"/>
      <c r="H138" s="4"/>
      <c r="M138" s="3"/>
    </row>
    <row r="139" spans="1:13" ht="13.5">
      <c r="A139" s="10"/>
      <c r="B139" s="106"/>
      <c r="C139" s="4"/>
      <c r="D139" s="4"/>
      <c r="E139" s="4"/>
      <c r="F139" s="4"/>
      <c r="G139" s="4"/>
      <c r="H139" s="4"/>
      <c r="M139" s="3"/>
    </row>
    <row r="140" spans="1:13" ht="13.5">
      <c r="A140" s="10"/>
      <c r="B140" s="11" t="s">
        <v>252</v>
      </c>
      <c r="C140" s="4"/>
      <c r="D140" s="4"/>
      <c r="E140" s="4"/>
      <c r="F140" s="4"/>
      <c r="G140" s="4"/>
      <c r="H140" s="4"/>
      <c r="M140" s="46"/>
    </row>
    <row r="141" spans="1:8" ht="15.75">
      <c r="A141" s="3"/>
      <c r="B141" s="3"/>
      <c r="C141" s="4" t="s">
        <v>26</v>
      </c>
      <c r="D141" s="6">
        <f>101+183+41+167</f>
        <v>492</v>
      </c>
      <c r="E141" s="4" t="s">
        <v>141</v>
      </c>
      <c r="F141" s="6"/>
      <c r="G141" s="4" t="s">
        <v>142</v>
      </c>
      <c r="H141" s="6"/>
    </row>
    <row r="142" spans="1:8" ht="13.5">
      <c r="A142" s="3"/>
      <c r="B142" s="3"/>
      <c r="C142" s="4"/>
      <c r="D142" s="6"/>
      <c r="E142" s="4"/>
      <c r="F142" s="6"/>
      <c r="G142" s="4"/>
      <c r="H142" s="6"/>
    </row>
    <row r="143" spans="1:8" ht="13.5">
      <c r="A143" s="3"/>
      <c r="B143" s="3"/>
      <c r="C143" s="4"/>
      <c r="D143" s="6"/>
      <c r="E143" s="4"/>
      <c r="F143" s="6"/>
      <c r="G143" s="4"/>
      <c r="H143" s="6"/>
    </row>
    <row r="144" spans="1:8" ht="93" customHeight="1">
      <c r="A144" s="48" t="s">
        <v>81</v>
      </c>
      <c r="B144" s="40" t="s">
        <v>95</v>
      </c>
      <c r="C144" s="4"/>
      <c r="D144" s="4"/>
      <c r="E144" s="4"/>
      <c r="F144" s="4"/>
      <c r="G144" s="4"/>
      <c r="H144" s="4"/>
    </row>
    <row r="145" spans="1:8" ht="15.75">
      <c r="A145" s="10"/>
      <c r="B145" s="3" t="s">
        <v>82</v>
      </c>
      <c r="C145" s="4"/>
      <c r="D145" s="4"/>
      <c r="E145" s="4"/>
      <c r="F145" s="4"/>
      <c r="G145" s="4"/>
      <c r="H145" s="4"/>
    </row>
    <row r="146" spans="1:8" ht="13.5">
      <c r="A146" s="10"/>
      <c r="B146" s="3"/>
      <c r="C146" s="15"/>
      <c r="D146" s="4"/>
      <c r="E146" s="15"/>
      <c r="F146" s="4"/>
      <c r="G146" s="15"/>
      <c r="H146" s="6"/>
    </row>
    <row r="147" spans="1:8" ht="13.5">
      <c r="A147" s="10"/>
      <c r="B147" s="3"/>
      <c r="C147" s="15"/>
      <c r="D147" s="4"/>
      <c r="E147" s="15"/>
      <c r="F147" s="4"/>
      <c r="G147" s="15"/>
      <c r="H147" s="6"/>
    </row>
    <row r="148" spans="1:8" ht="13.5">
      <c r="A148" s="10"/>
      <c r="B148" s="3"/>
      <c r="C148" s="4"/>
      <c r="D148" s="4"/>
      <c r="E148" s="4"/>
      <c r="F148" s="4"/>
      <c r="G148" s="4"/>
      <c r="H148" s="6"/>
    </row>
    <row r="149" spans="1:8" ht="15.75">
      <c r="A149" s="10"/>
      <c r="B149" s="3" t="s">
        <v>253</v>
      </c>
      <c r="C149" s="4"/>
      <c r="D149" s="4"/>
      <c r="E149" s="4"/>
      <c r="F149" s="4"/>
      <c r="G149" s="4"/>
      <c r="H149" s="6"/>
    </row>
    <row r="150" spans="1:8" ht="15.75">
      <c r="A150" s="10"/>
      <c r="B150" s="3" t="s">
        <v>256</v>
      </c>
      <c r="C150" s="4"/>
      <c r="D150" s="4"/>
      <c r="E150" s="4"/>
      <c r="F150" s="4"/>
      <c r="G150" s="4"/>
      <c r="H150" s="6"/>
    </row>
    <row r="151" spans="1:8" ht="15.75">
      <c r="A151" s="10"/>
      <c r="B151" s="3" t="s">
        <v>255</v>
      </c>
      <c r="C151" s="4"/>
      <c r="D151" s="4"/>
      <c r="E151" s="4"/>
      <c r="F151" s="4"/>
      <c r="G151" s="4"/>
      <c r="H151" s="6"/>
    </row>
    <row r="152" spans="1:8" ht="15.75">
      <c r="A152" s="10"/>
      <c r="B152" s="3" t="s">
        <v>254</v>
      </c>
      <c r="C152" s="4"/>
      <c r="D152" s="4"/>
      <c r="E152" s="4"/>
      <c r="F152" s="4"/>
      <c r="G152" s="4"/>
      <c r="H152" s="6"/>
    </row>
    <row r="153" spans="1:8" ht="13.5">
      <c r="A153" s="10"/>
      <c r="B153" s="106"/>
      <c r="C153" s="4"/>
      <c r="D153" s="4"/>
      <c r="E153" s="4"/>
      <c r="F153" s="4"/>
      <c r="G153" s="4"/>
      <c r="H153" s="6"/>
    </row>
    <row r="154" spans="1:8" ht="13.5">
      <c r="A154" s="10"/>
      <c r="B154" s="11"/>
      <c r="C154" s="12"/>
      <c r="D154" s="4"/>
      <c r="E154" s="12"/>
      <c r="F154" s="4"/>
      <c r="G154" s="12"/>
      <c r="H154" s="6"/>
    </row>
    <row r="155" spans="1:8" ht="15.75">
      <c r="A155" s="10"/>
      <c r="B155" s="3" t="s">
        <v>257</v>
      </c>
      <c r="C155" s="12"/>
      <c r="D155" s="4"/>
      <c r="E155" s="12"/>
      <c r="F155" s="4"/>
      <c r="G155" s="12"/>
      <c r="H155" s="6"/>
    </row>
    <row r="156" spans="1:8" ht="13.5">
      <c r="A156" s="10"/>
      <c r="B156" s="3"/>
      <c r="C156" s="4" t="s">
        <v>144</v>
      </c>
      <c r="D156" s="6">
        <f>213+109+179+78</f>
        <v>579</v>
      </c>
      <c r="E156" s="4" t="s">
        <v>141</v>
      </c>
      <c r="F156" s="6"/>
      <c r="G156" s="4" t="s">
        <v>142</v>
      </c>
      <c r="H156" s="6"/>
    </row>
    <row r="157" spans="1:8" ht="114" customHeight="1">
      <c r="A157" s="10" t="s">
        <v>98</v>
      </c>
      <c r="B157" s="3" t="s">
        <v>151</v>
      </c>
      <c r="C157" s="4"/>
      <c r="D157" s="4"/>
      <c r="E157" s="4"/>
      <c r="F157" s="4"/>
      <c r="G157" s="4"/>
      <c r="H157" s="4"/>
    </row>
    <row r="158" spans="1:8" ht="15.75">
      <c r="A158" s="3"/>
      <c r="B158" s="3" t="s">
        <v>13</v>
      </c>
      <c r="C158" s="4"/>
      <c r="D158" s="4"/>
      <c r="E158" s="4"/>
      <c r="F158" s="4"/>
      <c r="G158" s="4"/>
      <c r="H158" s="4"/>
    </row>
    <row r="159" spans="1:13" ht="17.25" customHeight="1">
      <c r="A159" s="10"/>
      <c r="B159" s="3"/>
      <c r="C159" s="4"/>
      <c r="D159" s="4"/>
      <c r="E159" s="4"/>
      <c r="F159" s="4"/>
      <c r="G159" s="4"/>
      <c r="H159" s="4"/>
      <c r="M159" s="3"/>
    </row>
    <row r="160" spans="1:13" ht="15.75">
      <c r="A160" s="10"/>
      <c r="B160" s="3" t="s">
        <v>258</v>
      </c>
      <c r="C160" s="4"/>
      <c r="D160" s="4"/>
      <c r="E160" s="4"/>
      <c r="F160" s="4"/>
      <c r="G160" s="4"/>
      <c r="H160" s="4"/>
      <c r="M160" s="3"/>
    </row>
    <row r="161" spans="1:13" ht="15.75">
      <c r="A161" s="10"/>
      <c r="B161" s="3" t="s">
        <v>259</v>
      </c>
      <c r="C161" s="4"/>
      <c r="D161" s="4"/>
      <c r="E161" s="4"/>
      <c r="F161" s="4"/>
      <c r="G161" s="4"/>
      <c r="H161" s="4"/>
      <c r="M161" s="3"/>
    </row>
    <row r="162" spans="1:13" ht="15.75">
      <c r="A162" s="10"/>
      <c r="B162" s="3" t="s">
        <v>260</v>
      </c>
      <c r="C162" s="4"/>
      <c r="D162" s="4"/>
      <c r="E162" s="4"/>
      <c r="F162" s="4"/>
      <c r="G162" s="4"/>
      <c r="H162" s="4"/>
      <c r="M162" s="3"/>
    </row>
    <row r="163" spans="1:13" ht="15.75">
      <c r="A163" s="10"/>
      <c r="B163" s="3" t="s">
        <v>261</v>
      </c>
      <c r="C163" s="4"/>
      <c r="D163" s="4"/>
      <c r="E163" s="4"/>
      <c r="F163" s="4"/>
      <c r="G163" s="4"/>
      <c r="H163" s="4"/>
      <c r="M163" s="3"/>
    </row>
    <row r="164" spans="1:13" ht="13.5">
      <c r="A164" s="10"/>
      <c r="B164" s="106"/>
      <c r="C164" s="4"/>
      <c r="D164" s="4"/>
      <c r="E164" s="4"/>
      <c r="F164" s="4"/>
      <c r="G164" s="4"/>
      <c r="H164" s="4"/>
      <c r="M164" s="3"/>
    </row>
    <row r="165" spans="1:13" ht="13.5">
      <c r="A165" s="10"/>
      <c r="B165" s="11"/>
      <c r="C165" s="4"/>
      <c r="D165" s="4"/>
      <c r="E165" s="4"/>
      <c r="F165" s="4"/>
      <c r="G165" s="4"/>
      <c r="H165" s="4"/>
      <c r="M165" s="46"/>
    </row>
    <row r="166" spans="1:8" ht="13.5">
      <c r="A166" s="3"/>
      <c r="B166" s="3"/>
      <c r="C166" s="15"/>
      <c r="D166" s="4"/>
      <c r="E166" s="15"/>
      <c r="F166" s="4"/>
      <c r="G166" s="15"/>
      <c r="H166" s="4"/>
    </row>
    <row r="167" spans="1:8" ht="13.5">
      <c r="A167" s="10"/>
      <c r="B167" s="11"/>
      <c r="C167" s="4"/>
      <c r="D167" s="4"/>
      <c r="E167" s="4"/>
      <c r="F167" s="4"/>
      <c r="G167" s="4"/>
      <c r="H167" s="4"/>
    </row>
    <row r="168" spans="1:8" ht="15.75">
      <c r="A168" s="10"/>
      <c r="B168" s="3" t="s">
        <v>262</v>
      </c>
      <c r="C168" s="4"/>
      <c r="D168" s="4"/>
      <c r="E168" s="4"/>
      <c r="F168" s="4"/>
      <c r="G168" s="4"/>
      <c r="H168" s="4"/>
    </row>
    <row r="169" spans="1:8" ht="15.75">
      <c r="A169" s="3"/>
      <c r="B169" s="3"/>
      <c r="C169" s="4" t="s">
        <v>26</v>
      </c>
      <c r="D169" s="6">
        <f>735.9+303+181.78+737.11</f>
        <v>1957.79</v>
      </c>
      <c r="E169" s="4" t="s">
        <v>141</v>
      </c>
      <c r="F169" s="6"/>
      <c r="G169" s="4" t="s">
        <v>142</v>
      </c>
      <c r="H169" s="6"/>
    </row>
    <row r="170" spans="1:8" ht="157.5" customHeight="1">
      <c r="A170" s="10" t="s">
        <v>99</v>
      </c>
      <c r="B170" s="40" t="s">
        <v>109</v>
      </c>
      <c r="C170" s="4"/>
      <c r="D170" s="4"/>
      <c r="E170" s="4"/>
      <c r="F170" s="4"/>
      <c r="G170" s="4"/>
      <c r="H170" s="4"/>
    </row>
    <row r="171" spans="1:8" ht="13.5">
      <c r="A171" s="10"/>
      <c r="B171" s="40"/>
      <c r="C171" s="4"/>
      <c r="D171" s="4"/>
      <c r="E171" s="4"/>
      <c r="F171" s="4"/>
      <c r="G171" s="4"/>
      <c r="H171" s="4"/>
    </row>
    <row r="172" spans="1:8" ht="13.5">
      <c r="A172" s="10"/>
      <c r="B172" s="40"/>
      <c r="C172" s="4"/>
      <c r="D172" s="4"/>
      <c r="E172" s="4"/>
      <c r="F172" s="4"/>
      <c r="G172" s="4"/>
      <c r="H172" s="4"/>
    </row>
    <row r="173" spans="1:8" ht="13.5">
      <c r="A173" s="10"/>
      <c r="B173" s="40"/>
      <c r="C173" s="4"/>
      <c r="D173" s="4"/>
      <c r="E173" s="4"/>
      <c r="F173" s="4"/>
      <c r="G173" s="4"/>
      <c r="H173" s="4"/>
    </row>
    <row r="174" spans="1:8" ht="13.5">
      <c r="A174" s="10"/>
      <c r="B174" s="40"/>
      <c r="C174" s="4"/>
      <c r="D174" s="4"/>
      <c r="E174" s="4"/>
      <c r="F174" s="4"/>
      <c r="G174" s="4"/>
      <c r="H174" s="4"/>
    </row>
    <row r="175" spans="1:8" ht="13.5">
      <c r="A175" s="10"/>
      <c r="B175" s="40"/>
      <c r="C175" s="4"/>
      <c r="D175" s="4"/>
      <c r="E175" s="4"/>
      <c r="F175" s="4"/>
      <c r="G175" s="4"/>
      <c r="H175" s="4"/>
    </row>
    <row r="176" spans="1:8" ht="13.5">
      <c r="A176" s="3"/>
      <c r="B176" s="3" t="s">
        <v>112</v>
      </c>
      <c r="C176" s="4"/>
      <c r="D176" s="4"/>
      <c r="E176" s="4"/>
      <c r="F176" s="4"/>
      <c r="G176" s="4"/>
      <c r="H176" s="4"/>
    </row>
    <row r="177" spans="1:8" ht="13.5">
      <c r="A177" s="10" t="s">
        <v>12</v>
      </c>
      <c r="B177" s="3" t="s">
        <v>110</v>
      </c>
      <c r="C177" s="4"/>
      <c r="D177" s="4"/>
      <c r="E177" s="4"/>
      <c r="F177" s="4"/>
      <c r="G177" s="4"/>
      <c r="H177" s="4"/>
    </row>
    <row r="178" spans="1:13" ht="13.5">
      <c r="A178" s="10"/>
      <c r="B178" s="3"/>
      <c r="C178" s="4"/>
      <c r="D178" s="4"/>
      <c r="E178" s="4"/>
      <c r="F178" s="4"/>
      <c r="G178" s="4"/>
      <c r="H178" s="4"/>
      <c r="M178" s="3"/>
    </row>
    <row r="179" spans="1:13" ht="13.5">
      <c r="A179" s="10"/>
      <c r="B179" s="3" t="s">
        <v>263</v>
      </c>
      <c r="C179" s="4"/>
      <c r="D179" s="4"/>
      <c r="E179" s="4"/>
      <c r="F179" s="4"/>
      <c r="G179" s="4"/>
      <c r="H179" s="4"/>
      <c r="M179" s="3"/>
    </row>
    <row r="180" spans="1:13" ht="13.5">
      <c r="A180" s="10"/>
      <c r="B180" s="3" t="s">
        <v>269</v>
      </c>
      <c r="C180" s="4"/>
      <c r="D180" s="4"/>
      <c r="E180" s="4"/>
      <c r="F180" s="4"/>
      <c r="G180" s="4"/>
      <c r="H180" s="4"/>
      <c r="M180" s="3"/>
    </row>
    <row r="181" spans="1:13" ht="13.5">
      <c r="A181" s="10"/>
      <c r="B181" s="3" t="s">
        <v>267</v>
      </c>
      <c r="C181" s="4"/>
      <c r="D181" s="4"/>
      <c r="E181" s="4"/>
      <c r="F181" s="4"/>
      <c r="G181" s="4"/>
      <c r="H181" s="4"/>
      <c r="M181" s="3"/>
    </row>
    <row r="182" spans="1:13" ht="13.5">
      <c r="A182" s="10"/>
      <c r="B182" s="3" t="s">
        <v>265</v>
      </c>
      <c r="C182" s="4"/>
      <c r="D182" s="4"/>
      <c r="E182" s="4"/>
      <c r="F182" s="4"/>
      <c r="G182" s="4"/>
      <c r="H182" s="4"/>
      <c r="M182" s="3"/>
    </row>
    <row r="183" spans="1:8" ht="13.5">
      <c r="A183" s="3"/>
      <c r="B183" s="3" t="s">
        <v>271</v>
      </c>
      <c r="C183" s="15"/>
      <c r="D183" s="4"/>
      <c r="E183" s="15"/>
      <c r="F183" s="4"/>
      <c r="G183" s="15"/>
      <c r="H183" s="4"/>
    </row>
    <row r="184" spans="1:8" ht="13.5">
      <c r="A184" s="3"/>
      <c r="B184" s="3"/>
      <c r="C184" s="13" t="s">
        <v>20</v>
      </c>
      <c r="D184" s="16">
        <v>12</v>
      </c>
      <c r="E184" s="4" t="s">
        <v>141</v>
      </c>
      <c r="F184" s="6"/>
      <c r="G184" s="4" t="s">
        <v>142</v>
      </c>
      <c r="H184" s="6"/>
    </row>
    <row r="185" spans="1:8" ht="13.5">
      <c r="A185" s="10" t="s">
        <v>11</v>
      </c>
      <c r="B185" s="42" t="s">
        <v>111</v>
      </c>
      <c r="C185" s="15"/>
      <c r="D185" s="4"/>
      <c r="E185" s="15"/>
      <c r="F185" s="4"/>
      <c r="G185" s="15"/>
      <c r="H185" s="4"/>
    </row>
    <row r="186" spans="1:13" ht="13.5">
      <c r="A186" s="10"/>
      <c r="B186" s="3"/>
      <c r="C186" s="4"/>
      <c r="D186" s="4"/>
      <c r="E186" s="4"/>
      <c r="F186" s="4"/>
      <c r="G186" s="4"/>
      <c r="H186" s="4"/>
      <c r="M186" s="3"/>
    </row>
    <row r="187" spans="1:13" ht="13.5">
      <c r="A187" s="10"/>
      <c r="B187" s="3" t="s">
        <v>264</v>
      </c>
      <c r="C187" s="4"/>
      <c r="D187" s="4"/>
      <c r="E187" s="4"/>
      <c r="F187" s="4"/>
      <c r="G187" s="4"/>
      <c r="H187" s="4"/>
      <c r="M187" s="3"/>
    </row>
    <row r="188" spans="1:13" ht="13.5">
      <c r="A188" s="10"/>
      <c r="B188" s="3" t="s">
        <v>270</v>
      </c>
      <c r="C188" s="4"/>
      <c r="D188" s="4"/>
      <c r="E188" s="4"/>
      <c r="F188" s="4"/>
      <c r="G188" s="4"/>
      <c r="H188" s="4"/>
      <c r="M188" s="3"/>
    </row>
    <row r="189" spans="1:13" ht="13.5">
      <c r="A189" s="10"/>
      <c r="B189" s="3" t="s">
        <v>268</v>
      </c>
      <c r="C189" s="4"/>
      <c r="D189" s="4"/>
      <c r="E189" s="4"/>
      <c r="F189" s="4"/>
      <c r="G189" s="4"/>
      <c r="H189" s="4"/>
      <c r="M189" s="3"/>
    </row>
    <row r="190" spans="1:13" ht="13.5">
      <c r="A190" s="10"/>
      <c r="B190" s="3" t="s">
        <v>266</v>
      </c>
      <c r="C190" s="4"/>
      <c r="D190" s="4"/>
      <c r="E190" s="4"/>
      <c r="F190" s="4"/>
      <c r="G190" s="4"/>
      <c r="H190" s="4"/>
      <c r="M190" s="3"/>
    </row>
    <row r="191" spans="1:8" ht="13.5">
      <c r="A191" s="10"/>
      <c r="B191" s="3" t="s">
        <v>272</v>
      </c>
      <c r="C191" s="12"/>
      <c r="D191" s="4"/>
      <c r="E191" s="12"/>
      <c r="F191" s="4"/>
      <c r="G191" s="12"/>
      <c r="H191" s="4"/>
    </row>
    <row r="192" spans="1:8" ht="13.5">
      <c r="A192" s="3"/>
      <c r="B192" s="3"/>
      <c r="C192" s="4" t="s">
        <v>17</v>
      </c>
      <c r="D192" s="6">
        <v>257</v>
      </c>
      <c r="E192" s="4" t="s">
        <v>141</v>
      </c>
      <c r="F192" s="6"/>
      <c r="G192" s="4" t="s">
        <v>142</v>
      </c>
      <c r="H192" s="6"/>
    </row>
    <row r="193" spans="1:8" ht="41.25">
      <c r="A193" s="10" t="s">
        <v>100</v>
      </c>
      <c r="B193" s="40" t="s">
        <v>53</v>
      </c>
      <c r="C193" s="4"/>
      <c r="D193" s="4"/>
      <c r="E193" s="4"/>
      <c r="F193" s="4"/>
      <c r="G193" s="4"/>
      <c r="H193" s="4"/>
    </row>
    <row r="194" spans="1:8" ht="15.75">
      <c r="A194" s="3"/>
      <c r="B194" s="3" t="s">
        <v>65</v>
      </c>
      <c r="C194" s="4"/>
      <c r="D194" s="4"/>
      <c r="E194" s="4"/>
      <c r="F194" s="4"/>
      <c r="G194" s="4"/>
      <c r="H194" s="4"/>
    </row>
    <row r="195" spans="1:8" ht="15.75">
      <c r="A195" s="3"/>
      <c r="B195" s="3" t="s">
        <v>273</v>
      </c>
      <c r="C195" s="15"/>
      <c r="D195" s="4"/>
      <c r="E195" s="15"/>
      <c r="F195" s="4"/>
      <c r="G195" s="15"/>
      <c r="H195" s="4"/>
    </row>
    <row r="196" spans="1:8" ht="15.75">
      <c r="A196" s="3"/>
      <c r="B196" s="3"/>
      <c r="C196" s="4" t="s">
        <v>26</v>
      </c>
      <c r="D196" s="6">
        <f>12*1.5*0.3*0.3</f>
        <v>1.6199999999999999</v>
      </c>
      <c r="E196" s="4" t="s">
        <v>141</v>
      </c>
      <c r="F196" s="6"/>
      <c r="G196" s="4" t="s">
        <v>142</v>
      </c>
      <c r="H196" s="6"/>
    </row>
    <row r="197" spans="1:8" ht="110.25">
      <c r="A197" s="48" t="s">
        <v>103</v>
      </c>
      <c r="B197" s="3" t="s">
        <v>194</v>
      </c>
      <c r="C197" s="17"/>
      <c r="D197" s="73"/>
      <c r="E197" s="73"/>
      <c r="F197" s="73"/>
      <c r="G197" s="4"/>
      <c r="H197" s="6"/>
    </row>
    <row r="198" spans="1:8" ht="13.5">
      <c r="A198" s="10"/>
      <c r="B198" s="3" t="s">
        <v>147</v>
      </c>
      <c r="C198" s="17"/>
      <c r="D198" s="73"/>
      <c r="E198" s="73"/>
      <c r="F198" s="73"/>
      <c r="G198" s="4"/>
      <c r="H198" s="6"/>
    </row>
    <row r="199" spans="1:8" ht="15.75">
      <c r="A199" s="10"/>
      <c r="B199" s="3" t="s">
        <v>277</v>
      </c>
      <c r="C199" s="15"/>
      <c r="D199" s="4"/>
      <c r="E199" s="15"/>
      <c r="F199" s="4"/>
      <c r="G199" s="15"/>
      <c r="H199" s="6"/>
    </row>
    <row r="200" spans="1:8" ht="15.75">
      <c r="A200" s="10"/>
      <c r="B200" s="3" t="s">
        <v>346</v>
      </c>
      <c r="C200" s="15"/>
      <c r="E200" s="15"/>
      <c r="F200" s="4"/>
      <c r="G200" s="15"/>
      <c r="H200" s="6"/>
    </row>
    <row r="201" spans="1:8" ht="13.5">
      <c r="A201" s="10"/>
      <c r="B201" s="3"/>
      <c r="C201" s="15"/>
      <c r="D201" s="4"/>
      <c r="E201" s="15"/>
      <c r="F201" s="4"/>
      <c r="G201" s="15"/>
      <c r="H201" s="6"/>
    </row>
    <row r="202" spans="1:8" ht="13.5">
      <c r="A202" s="10"/>
      <c r="B202" s="3" t="s">
        <v>347</v>
      </c>
      <c r="C202" s="15"/>
      <c r="D202" s="4"/>
      <c r="E202" s="15"/>
      <c r="F202" s="4"/>
      <c r="G202" s="15"/>
      <c r="H202" s="6"/>
    </row>
    <row r="203" spans="1:8" ht="13.5">
      <c r="A203" s="10"/>
      <c r="B203" s="15"/>
      <c r="C203" s="4" t="s">
        <v>67</v>
      </c>
      <c r="D203" s="19">
        <f>3.64+4.5</f>
        <v>8.14</v>
      </c>
      <c r="E203" s="4" t="s">
        <v>141</v>
      </c>
      <c r="F203" s="6"/>
      <c r="G203" s="4" t="s">
        <v>142</v>
      </c>
      <c r="H203" s="6"/>
    </row>
    <row r="204" spans="1:8" ht="41.25">
      <c r="A204" s="48" t="s">
        <v>104</v>
      </c>
      <c r="B204" s="3" t="s">
        <v>195</v>
      </c>
      <c r="C204" s="4"/>
      <c r="D204" s="6"/>
      <c r="E204" s="4"/>
      <c r="F204" s="6"/>
      <c r="G204" s="4"/>
      <c r="H204" s="6"/>
    </row>
    <row r="205" spans="1:8" ht="13.5">
      <c r="A205" s="10"/>
      <c r="B205" s="3" t="s">
        <v>147</v>
      </c>
      <c r="C205" s="4"/>
      <c r="D205" s="6"/>
      <c r="E205" s="4"/>
      <c r="F205" s="6"/>
      <c r="G205" s="4"/>
      <c r="H205" s="6"/>
    </row>
    <row r="206" spans="1:8" ht="13.5">
      <c r="A206" s="3"/>
      <c r="B206" s="3"/>
      <c r="C206" s="4"/>
      <c r="D206" s="6"/>
      <c r="E206" s="4"/>
      <c r="F206" s="6"/>
      <c r="G206" s="4"/>
      <c r="H206" s="6"/>
    </row>
    <row r="207" spans="1:8" ht="13.5">
      <c r="A207" s="3"/>
      <c r="B207" s="3" t="s">
        <v>274</v>
      </c>
      <c r="C207" s="4"/>
      <c r="D207" s="6"/>
      <c r="E207" s="4"/>
      <c r="F207" s="6"/>
      <c r="G207" s="4"/>
      <c r="H207" s="6"/>
    </row>
    <row r="208" spans="1:8" ht="13.5">
      <c r="A208" s="3"/>
      <c r="B208" s="3" t="s">
        <v>276</v>
      </c>
      <c r="C208" s="4"/>
      <c r="D208" s="6"/>
      <c r="E208" s="4"/>
      <c r="F208" s="6"/>
      <c r="G208" s="4"/>
      <c r="H208" s="6"/>
    </row>
    <row r="209" spans="1:8" ht="13.5">
      <c r="A209" s="3"/>
      <c r="B209" s="3" t="s">
        <v>275</v>
      </c>
      <c r="C209" s="4"/>
      <c r="D209" s="6"/>
      <c r="E209" s="4"/>
      <c r="F209" s="6">
        <f>(11*1.8*3.14*0.4*3)+135.65</f>
        <v>210.2564</v>
      </c>
      <c r="G209" s="4"/>
      <c r="H209" s="6"/>
    </row>
    <row r="210" spans="1:8" ht="13.5">
      <c r="A210" s="3"/>
      <c r="B210" s="3" t="s">
        <v>348</v>
      </c>
      <c r="C210" s="4"/>
      <c r="D210" s="6"/>
      <c r="E210" s="4"/>
      <c r="F210" s="6"/>
      <c r="G210" s="4"/>
      <c r="H210" s="6"/>
    </row>
    <row r="211" spans="1:8" ht="15.75">
      <c r="A211" s="3"/>
      <c r="B211" s="3" t="s">
        <v>349</v>
      </c>
      <c r="C211" s="4"/>
      <c r="D211" s="6"/>
      <c r="E211" s="4"/>
      <c r="F211" s="6"/>
      <c r="G211" s="4"/>
      <c r="H211" s="6"/>
    </row>
    <row r="212" spans="1:8" ht="13.5">
      <c r="A212" s="3"/>
      <c r="B212" s="3"/>
      <c r="C212" s="4" t="s">
        <v>67</v>
      </c>
      <c r="D212" s="19">
        <v>210.26</v>
      </c>
      <c r="E212" s="4" t="s">
        <v>141</v>
      </c>
      <c r="F212" s="6"/>
      <c r="G212" s="4" t="s">
        <v>142</v>
      </c>
      <c r="H212" s="6"/>
    </row>
    <row r="213" spans="1:8" ht="13.5">
      <c r="A213" s="28"/>
      <c r="B213" s="28"/>
      <c r="C213" s="55"/>
      <c r="D213" s="54"/>
      <c r="E213" s="55"/>
      <c r="F213" s="54"/>
      <c r="G213" s="55"/>
      <c r="H213" s="54"/>
    </row>
    <row r="214" spans="1:8" ht="13.5">
      <c r="A214" s="28"/>
      <c r="B214" s="115" t="s">
        <v>28</v>
      </c>
      <c r="C214" s="115"/>
      <c r="D214" s="115"/>
      <c r="E214" s="115"/>
      <c r="F214" s="115"/>
      <c r="G214" s="34"/>
      <c r="H214" s="29"/>
    </row>
    <row r="215" spans="1:8" ht="13.5">
      <c r="A215" s="30"/>
      <c r="B215" s="26"/>
      <c r="C215" s="26"/>
      <c r="D215" s="26"/>
      <c r="E215" s="26"/>
      <c r="F215" s="26"/>
      <c r="G215" s="26"/>
      <c r="H215" s="31"/>
    </row>
    <row r="216" spans="1:8" ht="13.5">
      <c r="A216" s="3"/>
      <c r="B216" s="9"/>
      <c r="C216" s="9"/>
      <c r="D216" s="9"/>
      <c r="E216" s="9"/>
      <c r="F216" s="9"/>
      <c r="G216" s="9"/>
      <c r="H216" s="18"/>
    </row>
    <row r="217" spans="1:8" ht="13.5">
      <c r="A217" s="24" t="s">
        <v>29</v>
      </c>
      <c r="B217" s="115" t="s">
        <v>30</v>
      </c>
      <c r="C217" s="115"/>
      <c r="D217" s="115"/>
      <c r="E217" s="115"/>
      <c r="F217" s="115"/>
      <c r="G217" s="115"/>
      <c r="H217" s="115"/>
    </row>
    <row r="218" spans="1:8" ht="13.5">
      <c r="A218" s="25"/>
      <c r="B218" s="26"/>
      <c r="C218" s="26"/>
      <c r="D218" s="26"/>
      <c r="E218" s="26"/>
      <c r="F218" s="26"/>
      <c r="G218" s="26"/>
      <c r="H218" s="26"/>
    </row>
    <row r="219" spans="1:8" ht="110.25">
      <c r="A219" s="48" t="s">
        <v>57</v>
      </c>
      <c r="B219" s="3" t="s">
        <v>196</v>
      </c>
      <c r="C219" s="3"/>
      <c r="D219" s="3"/>
      <c r="E219" s="3"/>
      <c r="F219" s="4"/>
      <c r="G219" s="3"/>
      <c r="H219" s="4"/>
    </row>
    <row r="220" spans="1:8" ht="15" customHeight="1">
      <c r="A220" s="10"/>
      <c r="B220" s="3" t="s">
        <v>19</v>
      </c>
      <c r="C220" s="3"/>
      <c r="D220" s="3"/>
      <c r="E220" s="3"/>
      <c r="F220" s="4"/>
      <c r="G220" s="3"/>
      <c r="H220" s="4"/>
    </row>
    <row r="221" spans="1:8" ht="15" customHeight="1">
      <c r="A221" s="10"/>
      <c r="B221" s="3"/>
      <c r="C221" s="3"/>
      <c r="D221" s="3"/>
      <c r="E221" s="3"/>
      <c r="F221" s="4"/>
      <c r="G221" s="3"/>
      <c r="H221" s="4"/>
    </row>
    <row r="222" spans="1:8" ht="13.5">
      <c r="A222" s="10" t="s">
        <v>12</v>
      </c>
      <c r="B222" s="3" t="s">
        <v>163</v>
      </c>
      <c r="C222" s="3"/>
      <c r="D222" s="3"/>
      <c r="E222" s="3"/>
      <c r="F222" s="4"/>
      <c r="G222" s="3"/>
      <c r="H222" s="4"/>
    </row>
    <row r="223" spans="1:8" ht="13.5">
      <c r="A223" s="10"/>
      <c r="B223" s="40"/>
      <c r="C223" s="3"/>
      <c r="D223" s="3"/>
      <c r="E223" s="3"/>
      <c r="F223" s="4"/>
      <c r="G223" s="3"/>
      <c r="H223" s="4"/>
    </row>
    <row r="224" spans="1:13" ht="13.5">
      <c r="A224" s="10"/>
      <c r="B224" s="3"/>
      <c r="C224" s="4"/>
      <c r="D224" s="4"/>
      <c r="E224" s="4"/>
      <c r="F224" s="4"/>
      <c r="G224" s="4"/>
      <c r="H224" s="4"/>
      <c r="M224" s="3"/>
    </row>
    <row r="225" spans="1:13" ht="13.5">
      <c r="A225" s="10"/>
      <c r="B225" s="3" t="s">
        <v>350</v>
      </c>
      <c r="C225" s="4"/>
      <c r="D225" s="4"/>
      <c r="E225" s="4"/>
      <c r="F225" s="4"/>
      <c r="G225" s="4"/>
      <c r="H225" s="4"/>
      <c r="M225" s="3"/>
    </row>
    <row r="226" spans="1:13" ht="13.5">
      <c r="A226" s="10"/>
      <c r="B226" s="3" t="s">
        <v>351</v>
      </c>
      <c r="C226" s="4"/>
      <c r="D226" s="4"/>
      <c r="E226" s="4"/>
      <c r="F226" s="4"/>
      <c r="G226" s="4"/>
      <c r="H226" s="4"/>
      <c r="M226" s="3"/>
    </row>
    <row r="227" spans="1:13" ht="13.5">
      <c r="A227" s="10"/>
      <c r="B227" s="3" t="s">
        <v>352</v>
      </c>
      <c r="C227" s="4"/>
      <c r="D227" s="4"/>
      <c r="E227" s="4"/>
      <c r="F227" s="4"/>
      <c r="G227" s="4"/>
      <c r="H227" s="4"/>
      <c r="M227" s="3"/>
    </row>
    <row r="228" spans="1:13" ht="13.5">
      <c r="A228" s="10"/>
      <c r="B228" s="3" t="s">
        <v>353</v>
      </c>
      <c r="C228" s="4"/>
      <c r="D228" s="4"/>
      <c r="E228" s="4"/>
      <c r="F228" s="4"/>
      <c r="G228" s="4"/>
      <c r="H228" s="4"/>
      <c r="M228" s="3"/>
    </row>
    <row r="229" spans="1:8" ht="13.5">
      <c r="A229" s="3"/>
      <c r="B229" s="42" t="s">
        <v>279</v>
      </c>
      <c r="C229" s="15"/>
      <c r="D229" s="4"/>
      <c r="E229" s="15"/>
      <c r="F229" s="4"/>
      <c r="G229" s="15"/>
      <c r="H229" s="4"/>
    </row>
    <row r="230" spans="1:8" ht="14.25" customHeight="1">
      <c r="A230" s="10"/>
      <c r="B230" s="3"/>
      <c r="C230" s="4" t="s">
        <v>20</v>
      </c>
      <c r="D230" s="4">
        <v>11</v>
      </c>
      <c r="E230" s="4" t="s">
        <v>141</v>
      </c>
      <c r="F230" s="6"/>
      <c r="G230" s="4" t="s">
        <v>142</v>
      </c>
      <c r="H230" s="6"/>
    </row>
    <row r="231" spans="1:8" ht="14.25" customHeight="1">
      <c r="A231" s="10"/>
      <c r="B231" s="3"/>
      <c r="C231" s="4"/>
      <c r="D231" s="4"/>
      <c r="E231" s="4"/>
      <c r="F231" s="6"/>
      <c r="G231" s="4"/>
      <c r="H231" s="6"/>
    </row>
    <row r="232" spans="1:8" ht="13.5">
      <c r="A232" s="10" t="s">
        <v>11</v>
      </c>
      <c r="B232" s="3" t="s">
        <v>162</v>
      </c>
      <c r="C232" s="3"/>
      <c r="D232" s="3"/>
      <c r="E232" s="3"/>
      <c r="F232" s="4"/>
      <c r="G232" s="3"/>
      <c r="H232" s="4"/>
    </row>
    <row r="233" spans="1:8" ht="13.5">
      <c r="A233" s="10"/>
      <c r="B233" s="3"/>
      <c r="C233" s="3"/>
      <c r="D233" s="3"/>
      <c r="E233" s="3"/>
      <c r="F233" s="4"/>
      <c r="G233" s="3"/>
      <c r="H233" s="4"/>
    </row>
    <row r="234" spans="1:13" ht="13.5">
      <c r="A234" s="10"/>
      <c r="B234" s="42"/>
      <c r="C234" s="4"/>
      <c r="D234" s="4"/>
      <c r="E234" s="4"/>
      <c r="F234" s="4"/>
      <c r="G234" s="4"/>
      <c r="H234" s="4"/>
      <c r="M234" s="3"/>
    </row>
    <row r="235" spans="1:13" ht="13.5">
      <c r="A235" s="10"/>
      <c r="B235" s="3" t="s">
        <v>354</v>
      </c>
      <c r="C235" s="4"/>
      <c r="D235" s="4"/>
      <c r="E235" s="4"/>
      <c r="F235" s="4"/>
      <c r="G235" s="4"/>
      <c r="H235" s="4"/>
      <c r="M235" s="3"/>
    </row>
    <row r="236" spans="1:13" ht="13.5">
      <c r="A236" s="10"/>
      <c r="B236" s="3" t="s">
        <v>355</v>
      </c>
      <c r="C236" s="4"/>
      <c r="D236" s="4"/>
      <c r="E236" s="4"/>
      <c r="F236" s="4"/>
      <c r="G236" s="4"/>
      <c r="H236" s="4"/>
      <c r="M236" s="3"/>
    </row>
    <row r="237" spans="1:13" ht="13.5">
      <c r="A237" s="10"/>
      <c r="B237" s="3" t="s">
        <v>356</v>
      </c>
      <c r="C237" s="4"/>
      <c r="D237" s="4"/>
      <c r="E237" s="4"/>
      <c r="F237" s="4"/>
      <c r="G237" s="4"/>
      <c r="H237" s="4"/>
      <c r="M237" s="3"/>
    </row>
    <row r="238" spans="1:13" ht="13.5">
      <c r="A238" s="10"/>
      <c r="B238" s="3" t="s">
        <v>357</v>
      </c>
      <c r="C238" s="4"/>
      <c r="D238" s="4"/>
      <c r="E238" s="4"/>
      <c r="F238" s="4"/>
      <c r="G238" s="4"/>
      <c r="H238" s="4"/>
      <c r="M238" s="3"/>
    </row>
    <row r="239" spans="1:13" ht="13.5">
      <c r="A239" s="10"/>
      <c r="B239" s="107"/>
      <c r="C239" s="4"/>
      <c r="D239" s="4"/>
      <c r="E239" s="4"/>
      <c r="F239" s="4"/>
      <c r="G239" s="4"/>
      <c r="H239" s="4"/>
      <c r="M239" s="3"/>
    </row>
    <row r="240" spans="1:8" ht="13.5">
      <c r="A240" s="3"/>
      <c r="B240" s="42" t="s">
        <v>278</v>
      </c>
      <c r="C240" s="15"/>
      <c r="D240" s="4"/>
      <c r="E240" s="15"/>
      <c r="F240" s="4"/>
      <c r="G240" s="15"/>
      <c r="H240" s="4"/>
    </row>
    <row r="241" spans="1:8" ht="14.25" customHeight="1">
      <c r="A241" s="10"/>
      <c r="B241" s="3"/>
      <c r="C241" s="4" t="s">
        <v>20</v>
      </c>
      <c r="D241" s="4">
        <v>20</v>
      </c>
      <c r="E241" s="4" t="s">
        <v>141</v>
      </c>
      <c r="F241" s="6"/>
      <c r="G241" s="4" t="s">
        <v>142</v>
      </c>
      <c r="H241" s="6"/>
    </row>
    <row r="242" spans="1:8" ht="69">
      <c r="A242" s="10" t="s">
        <v>58</v>
      </c>
      <c r="B242" s="40" t="s">
        <v>164</v>
      </c>
      <c r="C242" s="3"/>
      <c r="D242" s="3"/>
      <c r="E242" s="3"/>
      <c r="F242" s="4"/>
      <c r="G242" s="3"/>
      <c r="H242" s="4"/>
    </row>
    <row r="243" spans="1:8" ht="15" customHeight="1">
      <c r="A243" s="10"/>
      <c r="B243" s="3" t="s">
        <v>66</v>
      </c>
      <c r="C243" s="3"/>
      <c r="D243" s="3"/>
      <c r="E243" s="3"/>
      <c r="F243" s="4"/>
      <c r="G243" s="3"/>
      <c r="H243" s="4"/>
    </row>
    <row r="244" spans="1:8" ht="15" customHeight="1">
      <c r="A244" s="10"/>
      <c r="B244" s="3"/>
      <c r="C244" s="3"/>
      <c r="D244" s="3"/>
      <c r="E244" s="3"/>
      <c r="F244" s="4"/>
      <c r="G244" s="3"/>
      <c r="H244" s="4"/>
    </row>
    <row r="245" spans="1:13" ht="13.5">
      <c r="A245" s="10"/>
      <c r="B245" s="3"/>
      <c r="C245" s="4"/>
      <c r="D245" s="4"/>
      <c r="E245" s="4"/>
      <c r="F245" s="4"/>
      <c r="G245" s="4"/>
      <c r="H245" s="4"/>
      <c r="M245" s="3"/>
    </row>
    <row r="246" spans="1:13" ht="15">
      <c r="A246" s="10"/>
      <c r="B246" s="3" t="s">
        <v>284</v>
      </c>
      <c r="C246" s="4"/>
      <c r="D246" s="4"/>
      <c r="E246" s="4"/>
      <c r="F246" s="4"/>
      <c r="G246" s="4"/>
      <c r="H246" s="4"/>
      <c r="M246" s="3"/>
    </row>
    <row r="247" spans="1:13" ht="15.75">
      <c r="A247" s="10"/>
      <c r="B247" s="3" t="s">
        <v>283</v>
      </c>
      <c r="C247" s="4"/>
      <c r="D247" s="4"/>
      <c r="E247" s="4"/>
      <c r="F247" s="4"/>
      <c r="G247" s="4"/>
      <c r="H247" s="4"/>
      <c r="M247" s="3"/>
    </row>
    <row r="248" spans="1:13" ht="15.75">
      <c r="A248" s="10"/>
      <c r="B248" s="3" t="s">
        <v>282</v>
      </c>
      <c r="C248" s="4"/>
      <c r="D248" s="4"/>
      <c r="E248" s="4"/>
      <c r="F248" s="4"/>
      <c r="G248" s="4"/>
      <c r="H248" s="4"/>
      <c r="M248" s="3"/>
    </row>
    <row r="249" spans="1:13" ht="15.75">
      <c r="A249" s="10"/>
      <c r="B249" s="3" t="s">
        <v>281</v>
      </c>
      <c r="C249" s="4"/>
      <c r="D249" s="4"/>
      <c r="E249" s="4"/>
      <c r="F249" s="4"/>
      <c r="G249" s="4"/>
      <c r="H249" s="4"/>
      <c r="M249" s="3"/>
    </row>
    <row r="250" spans="1:13" ht="13.5">
      <c r="A250" s="10"/>
      <c r="B250" s="106"/>
      <c r="C250" s="4"/>
      <c r="D250" s="4"/>
      <c r="E250" s="4"/>
      <c r="F250" s="4"/>
      <c r="G250" s="4"/>
      <c r="H250" s="4"/>
      <c r="M250" s="3"/>
    </row>
    <row r="251" spans="1:13" ht="13.5">
      <c r="A251" s="10"/>
      <c r="B251" s="3"/>
      <c r="C251" s="4"/>
      <c r="D251" s="4"/>
      <c r="E251" s="4"/>
      <c r="F251" s="4"/>
      <c r="G251" s="4"/>
      <c r="H251" s="4"/>
      <c r="M251" s="3"/>
    </row>
    <row r="252" spans="1:8" ht="13.5">
      <c r="A252" s="3"/>
      <c r="B252" s="3" t="s">
        <v>280</v>
      </c>
      <c r="C252" s="15"/>
      <c r="D252" s="4"/>
      <c r="E252" s="15"/>
      <c r="F252" s="4"/>
      <c r="G252" s="15"/>
      <c r="H252" s="4"/>
    </row>
    <row r="253" spans="1:8" ht="13.5">
      <c r="A253" s="10"/>
      <c r="B253" s="15"/>
      <c r="C253" s="4" t="s">
        <v>67</v>
      </c>
      <c r="D253" s="19">
        <f>26.25+16.15+7.8+30</f>
        <v>80.19999999999999</v>
      </c>
      <c r="E253" s="4" t="s">
        <v>141</v>
      </c>
      <c r="F253" s="6"/>
      <c r="G253" s="4" t="s">
        <v>142</v>
      </c>
      <c r="H253" s="6"/>
    </row>
    <row r="254" spans="1:8" ht="156" customHeight="1">
      <c r="A254" s="48" t="s">
        <v>59</v>
      </c>
      <c r="B254" s="40" t="s">
        <v>165</v>
      </c>
      <c r="C254" s="3"/>
      <c r="D254" s="3"/>
      <c r="E254" s="3"/>
      <c r="F254" s="4"/>
      <c r="G254" s="3"/>
      <c r="H254" s="4"/>
    </row>
    <row r="255" spans="1:8" ht="13.5">
      <c r="A255" s="10"/>
      <c r="B255" s="15" t="s">
        <v>97</v>
      </c>
      <c r="C255" s="15"/>
      <c r="D255" s="15"/>
      <c r="E255" s="15"/>
      <c r="F255" s="4"/>
      <c r="G255" s="15"/>
      <c r="H255" s="4"/>
    </row>
    <row r="256" spans="1:8" ht="13.5">
      <c r="A256" s="10"/>
      <c r="B256" s="15"/>
      <c r="C256" s="13" t="s">
        <v>20</v>
      </c>
      <c r="D256" s="4">
        <v>31</v>
      </c>
      <c r="E256" s="4" t="s">
        <v>141</v>
      </c>
      <c r="F256" s="6"/>
      <c r="G256" s="4" t="s">
        <v>142</v>
      </c>
      <c r="H256" s="6"/>
    </row>
    <row r="257" spans="1:8" ht="99" customHeight="1">
      <c r="A257" s="10" t="s">
        <v>60</v>
      </c>
      <c r="B257" s="40" t="s">
        <v>32</v>
      </c>
      <c r="C257" s="3"/>
      <c r="D257" s="3"/>
      <c r="E257" s="3"/>
      <c r="F257" s="4"/>
      <c r="G257" s="3"/>
      <c r="H257" s="4"/>
    </row>
    <row r="258" spans="1:8" ht="15.75">
      <c r="A258" s="10"/>
      <c r="B258" s="3" t="s">
        <v>82</v>
      </c>
      <c r="C258" s="3"/>
      <c r="D258" s="3"/>
      <c r="E258" s="3"/>
      <c r="F258" s="4"/>
      <c r="G258" s="3"/>
      <c r="H258" s="4"/>
    </row>
    <row r="259" spans="1:8" ht="15" customHeight="1">
      <c r="A259" s="10"/>
      <c r="B259" s="3"/>
      <c r="C259" s="3"/>
      <c r="D259" s="3"/>
      <c r="E259" s="3"/>
      <c r="F259" s="4"/>
      <c r="G259" s="3"/>
      <c r="H259" s="4"/>
    </row>
    <row r="260" spans="1:8" ht="15.75">
      <c r="A260" s="10"/>
      <c r="B260" s="3" t="s">
        <v>285</v>
      </c>
      <c r="C260" s="3"/>
      <c r="D260" s="3"/>
      <c r="E260" s="3"/>
      <c r="F260" s="4"/>
      <c r="G260" s="3"/>
      <c r="H260" s="4"/>
    </row>
    <row r="261" spans="1:8" ht="15.75">
      <c r="A261" s="10"/>
      <c r="B261" s="15"/>
      <c r="C261" s="4" t="s">
        <v>25</v>
      </c>
      <c r="D261" s="19">
        <v>5</v>
      </c>
      <c r="E261" s="4" t="s">
        <v>141</v>
      </c>
      <c r="F261" s="6"/>
      <c r="G261" s="4" t="s">
        <v>142</v>
      </c>
      <c r="H261" s="6"/>
    </row>
    <row r="262" spans="1:8" ht="13.5">
      <c r="A262" s="75"/>
      <c r="B262" s="79"/>
      <c r="C262" s="80"/>
      <c r="D262" s="76"/>
      <c r="E262" s="80"/>
      <c r="F262" s="81"/>
      <c r="G262" s="80"/>
      <c r="H262" s="82"/>
    </row>
    <row r="263" spans="1:8" ht="13.5">
      <c r="A263" s="32"/>
      <c r="B263" s="115" t="s">
        <v>54</v>
      </c>
      <c r="C263" s="115"/>
      <c r="D263" s="115"/>
      <c r="E263" s="115"/>
      <c r="F263" s="115"/>
      <c r="G263" s="34"/>
      <c r="H263" s="29"/>
    </row>
    <row r="264" spans="1:8" ht="13.5">
      <c r="A264" s="33"/>
      <c r="B264" s="26"/>
      <c r="C264" s="26"/>
      <c r="D264" s="26"/>
      <c r="E264" s="26"/>
      <c r="F264" s="26"/>
      <c r="G264" s="26"/>
      <c r="H264" s="27"/>
    </row>
    <row r="265" spans="1:8" ht="13.5">
      <c r="A265" s="3"/>
      <c r="B265" s="9"/>
      <c r="C265" s="9"/>
      <c r="D265" s="9"/>
      <c r="E265" s="9"/>
      <c r="F265" s="9"/>
      <c r="G265" s="9"/>
      <c r="H265" s="18"/>
    </row>
    <row r="266" spans="1:8" ht="13.5">
      <c r="A266" s="24" t="s">
        <v>55</v>
      </c>
      <c r="B266" s="115" t="s">
        <v>137</v>
      </c>
      <c r="C266" s="115"/>
      <c r="D266" s="115"/>
      <c r="E266" s="115"/>
      <c r="F266" s="115"/>
      <c r="G266" s="115"/>
      <c r="H266" s="115"/>
    </row>
    <row r="267" spans="1:8" ht="13.5">
      <c r="A267" s="25"/>
      <c r="B267" s="26"/>
      <c r="C267" s="26"/>
      <c r="D267" s="26"/>
      <c r="E267" s="26"/>
      <c r="F267" s="26"/>
      <c r="G267" s="26"/>
      <c r="H267" s="26"/>
    </row>
    <row r="268" spans="1:8" ht="110.25">
      <c r="A268" s="48" t="s">
        <v>57</v>
      </c>
      <c r="B268" s="3" t="s">
        <v>177</v>
      </c>
      <c r="C268" s="17"/>
      <c r="D268" s="73"/>
      <c r="E268" s="73"/>
      <c r="F268" s="73"/>
      <c r="G268" s="9"/>
      <c r="H268" s="9"/>
    </row>
    <row r="269" spans="1:8" ht="13.5">
      <c r="A269" s="10"/>
      <c r="B269" s="3" t="s">
        <v>87</v>
      </c>
      <c r="C269" s="17"/>
      <c r="D269" s="73"/>
      <c r="E269" s="73"/>
      <c r="F269" s="73"/>
      <c r="G269" s="9"/>
      <c r="H269" s="9"/>
    </row>
    <row r="270" spans="1:8" ht="13.5">
      <c r="A270" s="10"/>
      <c r="B270" s="3"/>
      <c r="C270" s="17"/>
      <c r="D270" s="73"/>
      <c r="E270" s="73"/>
      <c r="F270" s="39"/>
      <c r="G270" s="9"/>
      <c r="H270" s="9"/>
    </row>
    <row r="271" spans="1:8" ht="27">
      <c r="A271" s="10"/>
      <c r="B271" s="3" t="s">
        <v>286</v>
      </c>
      <c r="C271" s="98"/>
      <c r="D271" s="98"/>
      <c r="E271" s="73"/>
      <c r="F271" s="39"/>
      <c r="G271" s="9"/>
      <c r="H271" s="9"/>
    </row>
    <row r="272" spans="1:8" ht="13.5">
      <c r="A272" s="10"/>
      <c r="B272" s="98" t="s">
        <v>288</v>
      </c>
      <c r="C272" s="98"/>
      <c r="D272" s="73"/>
      <c r="E272" s="73"/>
      <c r="F272" s="73"/>
      <c r="G272" s="9"/>
      <c r="H272" s="9"/>
    </row>
    <row r="273" spans="1:8" ht="13.5">
      <c r="A273" s="10"/>
      <c r="B273" s="11" t="s">
        <v>289</v>
      </c>
      <c r="C273" s="17"/>
      <c r="D273" s="73"/>
      <c r="E273" s="73"/>
      <c r="F273" s="39"/>
      <c r="G273" s="9"/>
      <c r="H273" s="9"/>
    </row>
    <row r="274" spans="1:8" ht="13.5">
      <c r="A274" s="10"/>
      <c r="B274" s="3" t="s">
        <v>290</v>
      </c>
      <c r="C274" s="98"/>
      <c r="D274" s="98"/>
      <c r="E274" s="73"/>
      <c r="F274" s="39"/>
      <c r="G274" s="9"/>
      <c r="H274" s="9"/>
    </row>
    <row r="275" spans="1:8" ht="13.5">
      <c r="A275" s="10"/>
      <c r="B275" s="3"/>
      <c r="C275" s="98"/>
      <c r="D275" s="98"/>
      <c r="E275" s="73"/>
      <c r="F275" s="39"/>
      <c r="G275" s="9"/>
      <c r="H275" s="9"/>
    </row>
    <row r="276" spans="1:8" ht="27">
      <c r="A276" s="10"/>
      <c r="B276" s="3" t="s">
        <v>287</v>
      </c>
      <c r="C276" s="98"/>
      <c r="D276" s="98"/>
      <c r="E276" s="73"/>
      <c r="F276" s="39"/>
      <c r="G276" s="9"/>
      <c r="H276" s="9"/>
    </row>
    <row r="277" spans="1:8" ht="13.5">
      <c r="A277" s="10"/>
      <c r="B277" s="98" t="s">
        <v>291</v>
      </c>
      <c r="C277" s="98"/>
      <c r="D277" s="73"/>
      <c r="E277" s="73"/>
      <c r="F277" s="73"/>
      <c r="G277" s="9"/>
      <c r="H277" s="9"/>
    </row>
    <row r="278" spans="1:8" ht="13.5">
      <c r="A278" s="10"/>
      <c r="B278" s="11" t="s">
        <v>292</v>
      </c>
      <c r="C278" s="17"/>
      <c r="D278" s="73"/>
      <c r="E278" s="73"/>
      <c r="F278" s="39"/>
      <c r="G278" s="9"/>
      <c r="H278" s="9"/>
    </row>
    <row r="279" spans="1:8" ht="13.5">
      <c r="A279" s="10"/>
      <c r="B279" s="3" t="s">
        <v>293</v>
      </c>
      <c r="C279" s="98"/>
      <c r="D279" s="98"/>
      <c r="E279" s="73"/>
      <c r="F279" s="39"/>
      <c r="G279" s="9"/>
      <c r="H279" s="9"/>
    </row>
    <row r="280" spans="1:8" ht="13.5">
      <c r="A280" s="10"/>
      <c r="B280" s="3" t="s">
        <v>294</v>
      </c>
      <c r="C280" s="98"/>
      <c r="D280" s="98"/>
      <c r="E280" s="73"/>
      <c r="F280" s="39"/>
      <c r="G280" s="9"/>
      <c r="H280" s="9"/>
    </row>
    <row r="281" spans="1:8" ht="13.5">
      <c r="A281" s="10"/>
      <c r="B281" s="3"/>
      <c r="C281" s="17" t="s">
        <v>73</v>
      </c>
      <c r="D281" s="6">
        <v>2345</v>
      </c>
      <c r="E281" s="4" t="s">
        <v>141</v>
      </c>
      <c r="F281" s="6"/>
      <c r="G281" s="4" t="s">
        <v>142</v>
      </c>
      <c r="H281" s="9"/>
    </row>
    <row r="282" spans="1:8" ht="110.25">
      <c r="A282" s="48" t="s">
        <v>58</v>
      </c>
      <c r="B282" s="3" t="s">
        <v>166</v>
      </c>
      <c r="C282" s="17"/>
      <c r="D282" s="73"/>
      <c r="E282" s="73"/>
      <c r="F282" s="73"/>
      <c r="G282" s="4"/>
      <c r="H282" s="9"/>
    </row>
    <row r="283" spans="1:8" ht="13.5">
      <c r="A283" s="10"/>
      <c r="B283" s="3" t="s">
        <v>27</v>
      </c>
      <c r="C283" s="17"/>
      <c r="D283" s="73"/>
      <c r="E283" s="73"/>
      <c r="F283" s="73"/>
      <c r="G283" s="4"/>
      <c r="H283" s="9"/>
    </row>
    <row r="284" spans="1:8" ht="13.5">
      <c r="A284" s="10"/>
      <c r="B284" s="3"/>
      <c r="C284" s="17"/>
      <c r="D284" s="73"/>
      <c r="E284" s="73"/>
      <c r="F284" s="73"/>
      <c r="G284" s="4"/>
      <c r="H284" s="9"/>
    </row>
    <row r="285" spans="1:8" ht="13.5">
      <c r="A285" s="10"/>
      <c r="B285" s="3" t="s">
        <v>358</v>
      </c>
      <c r="C285" s="17"/>
      <c r="D285" s="73"/>
      <c r="E285" s="73"/>
      <c r="F285" s="73"/>
      <c r="G285" s="4"/>
      <c r="H285" s="9"/>
    </row>
    <row r="286" spans="1:8" ht="13.5">
      <c r="A286" s="10"/>
      <c r="B286" s="3"/>
      <c r="C286" s="17" t="s">
        <v>17</v>
      </c>
      <c r="D286" s="73">
        <f>32*0.66*3.14</f>
        <v>66.3168</v>
      </c>
      <c r="E286" s="4" t="s">
        <v>141</v>
      </c>
      <c r="F286" s="6"/>
      <c r="G286" s="4" t="s">
        <v>142</v>
      </c>
      <c r="H286" s="9"/>
    </row>
    <row r="287" spans="1:8" ht="13.5">
      <c r="A287" s="32"/>
      <c r="B287" s="115" t="s">
        <v>138</v>
      </c>
      <c r="C287" s="115"/>
      <c r="D287" s="115"/>
      <c r="E287" s="115"/>
      <c r="F287" s="115"/>
      <c r="G287" s="34"/>
      <c r="H287" s="29"/>
    </row>
    <row r="288" spans="1:8" ht="13.5">
      <c r="A288" s="33"/>
      <c r="B288" s="26"/>
      <c r="C288" s="26"/>
      <c r="D288" s="26"/>
      <c r="E288" s="26"/>
      <c r="F288" s="26"/>
      <c r="G288" s="26"/>
      <c r="H288" s="27"/>
    </row>
    <row r="289" spans="1:8" ht="13.5">
      <c r="A289" s="10"/>
      <c r="B289" s="9"/>
      <c r="C289" s="9"/>
      <c r="D289" s="9"/>
      <c r="E289" s="9"/>
      <c r="F289" s="9"/>
      <c r="G289" s="9"/>
      <c r="H289" s="6"/>
    </row>
    <row r="290" spans="1:8" ht="13.5">
      <c r="A290" s="24" t="s">
        <v>56</v>
      </c>
      <c r="B290" s="115" t="s">
        <v>77</v>
      </c>
      <c r="C290" s="115"/>
      <c r="D290" s="115"/>
      <c r="E290" s="115"/>
      <c r="F290" s="115"/>
      <c r="G290" s="115"/>
      <c r="H290" s="115"/>
    </row>
    <row r="291" spans="1:8" ht="13.5">
      <c r="A291" s="25"/>
      <c r="B291" s="26"/>
      <c r="C291" s="26"/>
      <c r="D291" s="26"/>
      <c r="E291" s="26"/>
      <c r="F291" s="26"/>
      <c r="G291" s="26"/>
      <c r="H291" s="26"/>
    </row>
    <row r="292" spans="1:8" ht="13.5">
      <c r="A292" s="17"/>
      <c r="B292" s="20"/>
      <c r="C292" s="4"/>
      <c r="D292" s="6"/>
      <c r="E292" s="4"/>
      <c r="F292" s="6"/>
      <c r="G292" s="4"/>
      <c r="H292" s="6"/>
    </row>
    <row r="293" spans="1:8" ht="130.5" customHeight="1">
      <c r="A293" s="48" t="s">
        <v>57</v>
      </c>
      <c r="B293" s="40" t="s">
        <v>0</v>
      </c>
      <c r="C293" s="4"/>
      <c r="D293" s="4"/>
      <c r="E293" s="4"/>
      <c r="F293" s="4"/>
      <c r="G293" s="4"/>
      <c r="H293" s="4"/>
    </row>
    <row r="294" spans="1:8" ht="15.75">
      <c r="A294" s="10"/>
      <c r="B294" s="3" t="s">
        <v>78</v>
      </c>
      <c r="C294" s="3"/>
      <c r="D294" s="3"/>
      <c r="E294" s="3"/>
      <c r="F294" s="4"/>
      <c r="G294" s="3"/>
      <c r="H294" s="4"/>
    </row>
    <row r="295" spans="1:8" ht="13.5">
      <c r="A295" s="10"/>
      <c r="B295" s="3"/>
      <c r="C295" s="3"/>
      <c r="D295" s="3"/>
      <c r="E295" s="3"/>
      <c r="F295" s="4"/>
      <c r="G295" s="3"/>
      <c r="H295" s="4"/>
    </row>
    <row r="296" spans="1:8" ht="13.5">
      <c r="A296" s="10"/>
      <c r="B296" s="3" t="s">
        <v>33</v>
      </c>
      <c r="C296" s="4"/>
      <c r="D296" s="4"/>
      <c r="E296" s="4"/>
      <c r="F296" s="4"/>
      <c r="G296" s="4"/>
      <c r="H296" s="4"/>
    </row>
    <row r="297" spans="1:13" ht="13.5">
      <c r="A297" s="10"/>
      <c r="B297" s="3"/>
      <c r="C297" s="4"/>
      <c r="D297" s="4"/>
      <c r="E297" s="4"/>
      <c r="F297" s="4"/>
      <c r="G297" s="4"/>
      <c r="H297" s="4"/>
      <c r="M297" s="3"/>
    </row>
    <row r="298" spans="1:13" ht="13.5">
      <c r="A298" s="10"/>
      <c r="B298" s="3"/>
      <c r="C298" s="4"/>
      <c r="D298" s="4"/>
      <c r="E298" s="4"/>
      <c r="F298" s="4"/>
      <c r="G298" s="4"/>
      <c r="H298" s="4"/>
      <c r="M298" s="3"/>
    </row>
    <row r="299" spans="1:13" ht="15.75">
      <c r="A299" s="10"/>
      <c r="B299" s="3" t="s">
        <v>295</v>
      </c>
      <c r="C299" s="4"/>
      <c r="D299" s="4"/>
      <c r="E299" s="4"/>
      <c r="F299" s="4"/>
      <c r="G299" s="4"/>
      <c r="H299" s="4"/>
      <c r="M299" s="3"/>
    </row>
    <row r="300" spans="1:13" ht="15.75">
      <c r="A300" s="10"/>
      <c r="B300" s="3" t="s">
        <v>299</v>
      </c>
      <c r="C300" s="4"/>
      <c r="D300" s="4"/>
      <c r="E300" s="4"/>
      <c r="F300" s="4"/>
      <c r="G300" s="4"/>
      <c r="H300" s="4"/>
      <c r="M300" s="3"/>
    </row>
    <row r="301" spans="1:13" ht="15.75">
      <c r="A301" s="10"/>
      <c r="B301" s="3" t="s">
        <v>296</v>
      </c>
      <c r="C301" s="4"/>
      <c r="D301" s="4"/>
      <c r="E301" s="4"/>
      <c r="F301" s="4"/>
      <c r="G301" s="4"/>
      <c r="H301" s="4"/>
      <c r="M301" s="3"/>
    </row>
    <row r="302" spans="1:13" ht="15.75">
      <c r="A302" s="10"/>
      <c r="B302" s="3" t="s">
        <v>298</v>
      </c>
      <c r="C302" s="4"/>
      <c r="D302" s="4"/>
      <c r="E302" s="4"/>
      <c r="F302" s="4"/>
      <c r="G302" s="4"/>
      <c r="H302" s="4"/>
      <c r="M302" s="3"/>
    </row>
    <row r="303" spans="1:13" ht="13.5">
      <c r="A303" s="10"/>
      <c r="B303" s="106"/>
      <c r="C303" s="4"/>
      <c r="D303" s="4"/>
      <c r="E303" s="4"/>
      <c r="F303" s="4"/>
      <c r="G303" s="4"/>
      <c r="H303" s="4"/>
      <c r="M303" s="3"/>
    </row>
    <row r="304" spans="1:8" ht="15.75">
      <c r="A304" s="3"/>
      <c r="B304" s="3" t="s">
        <v>300</v>
      </c>
      <c r="C304" s="15"/>
      <c r="D304" s="4"/>
      <c r="E304" s="15"/>
      <c r="F304" s="4"/>
      <c r="G304" s="15"/>
      <c r="H304" s="4"/>
    </row>
    <row r="305" spans="1:8" ht="13.5">
      <c r="A305" s="10"/>
      <c r="B305" s="3"/>
      <c r="C305" s="3"/>
      <c r="D305" s="6"/>
      <c r="E305" s="3"/>
      <c r="F305" s="6"/>
      <c r="G305" s="3"/>
      <c r="H305" s="6"/>
    </row>
    <row r="306" spans="1:8" ht="15.75">
      <c r="A306" s="10"/>
      <c r="B306" s="43" t="s">
        <v>1</v>
      </c>
      <c r="C306" s="17" t="s">
        <v>25</v>
      </c>
      <c r="D306" s="6">
        <f>80+444+234+819</f>
        <v>1577</v>
      </c>
      <c r="E306" s="4" t="s">
        <v>141</v>
      </c>
      <c r="F306" s="6"/>
      <c r="G306" s="4" t="s">
        <v>142</v>
      </c>
      <c r="H306" s="6"/>
    </row>
    <row r="307" spans="1:8" ht="13.5">
      <c r="A307" s="32"/>
      <c r="B307" s="115" t="s">
        <v>139</v>
      </c>
      <c r="C307" s="115"/>
      <c r="D307" s="115"/>
      <c r="E307" s="115"/>
      <c r="F307" s="115"/>
      <c r="G307" s="34"/>
      <c r="H307" s="29"/>
    </row>
    <row r="308" spans="1:9" ht="15.75" customHeight="1">
      <c r="A308" s="7"/>
      <c r="B308" s="7"/>
      <c r="C308" s="7"/>
      <c r="D308" s="7"/>
      <c r="E308" s="7"/>
      <c r="F308" s="7"/>
      <c r="G308" s="7"/>
      <c r="H308" s="7"/>
      <c r="I308" s="2"/>
    </row>
    <row r="309" spans="1:9" ht="15.75" customHeight="1">
      <c r="A309" s="36" t="s">
        <v>64</v>
      </c>
      <c r="B309" s="37" t="s">
        <v>154</v>
      </c>
      <c r="C309" s="38"/>
      <c r="D309" s="38"/>
      <c r="E309" s="38"/>
      <c r="F309" s="38"/>
      <c r="G309" s="38"/>
      <c r="H309" s="38"/>
      <c r="I309" s="2"/>
    </row>
    <row r="310" spans="1:9" ht="15.75" customHeight="1">
      <c r="A310" s="117"/>
      <c r="B310" s="117"/>
      <c r="C310" s="117"/>
      <c r="D310" s="117"/>
      <c r="E310" s="117"/>
      <c r="F310" s="117"/>
      <c r="G310" s="117"/>
      <c r="H310" s="117"/>
      <c r="I310" t="s">
        <v>80</v>
      </c>
    </row>
    <row r="311" spans="1:8" ht="151.5">
      <c r="A311" s="48" t="s">
        <v>57</v>
      </c>
      <c r="B311" s="3" t="s">
        <v>198</v>
      </c>
      <c r="C311" s="17"/>
      <c r="D311" s="73"/>
      <c r="E311" s="73"/>
      <c r="F311" s="73"/>
      <c r="G311" s="7"/>
      <c r="H311" s="7"/>
    </row>
    <row r="312" spans="1:8" ht="13.5">
      <c r="A312" s="10"/>
      <c r="B312" s="3" t="s">
        <v>19</v>
      </c>
      <c r="C312" s="17"/>
      <c r="D312" s="73"/>
      <c r="E312" s="73"/>
      <c r="F312" s="73"/>
      <c r="G312" s="7"/>
      <c r="H312" s="7"/>
    </row>
    <row r="313" spans="1:8" ht="15.75" customHeight="1">
      <c r="A313" s="51"/>
      <c r="B313" s="3"/>
      <c r="C313" s="4"/>
      <c r="D313" s="4"/>
      <c r="E313" s="4"/>
      <c r="F313" s="4"/>
      <c r="G313" s="7"/>
      <c r="H313" s="7"/>
    </row>
    <row r="314" spans="1:8" ht="15.75" customHeight="1">
      <c r="A314" s="51"/>
      <c r="B314" s="3" t="s">
        <v>83</v>
      </c>
      <c r="C314" s="4"/>
      <c r="D314" s="4"/>
      <c r="E314" s="4"/>
      <c r="F314" s="4"/>
      <c r="G314" s="7"/>
      <c r="H314" s="7"/>
    </row>
    <row r="315" spans="1:8" ht="15.75" customHeight="1">
      <c r="A315" s="51"/>
      <c r="B315" s="3" t="s">
        <v>167</v>
      </c>
      <c r="C315" s="4"/>
      <c r="D315" s="4"/>
      <c r="E315" s="4"/>
      <c r="F315" s="4"/>
      <c r="G315" s="7"/>
      <c r="H315" s="7"/>
    </row>
    <row r="316" spans="1:8" ht="15.75" customHeight="1">
      <c r="A316" s="51"/>
      <c r="B316" s="3" t="s">
        <v>168</v>
      </c>
      <c r="C316" s="4"/>
      <c r="D316" s="4"/>
      <c r="E316" s="4"/>
      <c r="F316" s="4"/>
      <c r="G316" s="7"/>
      <c r="H316" s="7"/>
    </row>
    <row r="317" spans="1:8" ht="15.75" customHeight="1">
      <c r="A317" s="51"/>
      <c r="B317" s="3" t="s">
        <v>169</v>
      </c>
      <c r="C317" s="4"/>
      <c r="D317" s="4"/>
      <c r="E317" s="4"/>
      <c r="F317" s="4"/>
      <c r="G317" s="7"/>
      <c r="H317" s="7"/>
    </row>
    <row r="318" spans="1:8" ht="15.75" customHeight="1">
      <c r="A318" s="51"/>
      <c r="B318" s="3"/>
      <c r="C318" s="4"/>
      <c r="D318" s="4"/>
      <c r="E318" s="4"/>
      <c r="F318" s="4"/>
      <c r="G318" s="7"/>
      <c r="H318" s="7"/>
    </row>
    <row r="319" spans="1:8" ht="15.75" customHeight="1">
      <c r="A319" s="10"/>
      <c r="B319" s="3" t="s">
        <v>200</v>
      </c>
      <c r="C319" s="17"/>
      <c r="D319" s="73"/>
      <c r="E319" s="73"/>
      <c r="F319" s="73"/>
      <c r="G319" s="7"/>
      <c r="H319" s="7"/>
    </row>
    <row r="320" spans="1:8" ht="15.75" customHeight="1">
      <c r="A320" s="10" t="s">
        <v>12</v>
      </c>
      <c r="B320" s="102" t="s">
        <v>301</v>
      </c>
      <c r="C320" s="17"/>
      <c r="D320" s="73"/>
      <c r="E320" s="73"/>
      <c r="F320" s="39"/>
      <c r="G320" s="7"/>
      <c r="H320" s="7"/>
    </row>
    <row r="321" spans="1:8" ht="15.75" customHeight="1">
      <c r="A321" s="10"/>
      <c r="B321" s="74" t="s">
        <v>197</v>
      </c>
      <c r="C321" s="17"/>
      <c r="D321" s="73"/>
      <c r="E321" s="73"/>
      <c r="F321" s="39"/>
      <c r="G321" s="7"/>
      <c r="H321" s="7"/>
    </row>
    <row r="322" spans="1:8" ht="15.75" customHeight="1">
      <c r="A322" s="10"/>
      <c r="B322" s="103" t="s">
        <v>170</v>
      </c>
      <c r="C322" s="99" t="s">
        <v>20</v>
      </c>
      <c r="D322" s="104">
        <v>6</v>
      </c>
      <c r="E322" s="4" t="s">
        <v>141</v>
      </c>
      <c r="F322" s="6"/>
      <c r="G322" s="4" t="s">
        <v>142</v>
      </c>
      <c r="H322" s="7"/>
    </row>
    <row r="323" spans="1:8" ht="15.75" customHeight="1">
      <c r="A323" s="10"/>
      <c r="B323" s="103" t="s">
        <v>172</v>
      </c>
      <c r="C323" s="99" t="s">
        <v>20</v>
      </c>
      <c r="D323" s="104">
        <v>1</v>
      </c>
      <c r="E323" s="4" t="s">
        <v>141</v>
      </c>
      <c r="F323" s="6"/>
      <c r="G323" s="4" t="s">
        <v>142</v>
      </c>
      <c r="H323" s="7"/>
    </row>
    <row r="324" spans="1:8" ht="15.75" customHeight="1">
      <c r="A324" s="10"/>
      <c r="B324" s="74" t="s">
        <v>199</v>
      </c>
      <c r="C324" s="17"/>
      <c r="D324" s="73"/>
      <c r="E324" s="4"/>
      <c r="F324" s="6"/>
      <c r="G324" s="4"/>
      <c r="H324" s="7"/>
    </row>
    <row r="325" spans="1:8" ht="15.75" customHeight="1">
      <c r="A325" s="10"/>
      <c r="B325" s="103" t="s">
        <v>170</v>
      </c>
      <c r="C325" s="99" t="s">
        <v>20</v>
      </c>
      <c r="D325" s="104">
        <v>2</v>
      </c>
      <c r="E325" s="4" t="s">
        <v>141</v>
      </c>
      <c r="F325" s="6"/>
      <c r="G325" s="4" t="s">
        <v>142</v>
      </c>
      <c r="H325" s="7"/>
    </row>
    <row r="326" spans="1:8" ht="15.75" customHeight="1">
      <c r="A326" s="10"/>
      <c r="B326" s="103"/>
      <c r="C326" s="99"/>
      <c r="D326" s="104"/>
      <c r="E326" s="4"/>
      <c r="F326" s="6"/>
      <c r="G326" s="4"/>
      <c r="H326" s="7"/>
    </row>
    <row r="327" spans="1:8" ht="15.75" customHeight="1">
      <c r="A327" s="10" t="s">
        <v>76</v>
      </c>
      <c r="B327" s="102" t="s">
        <v>302</v>
      </c>
      <c r="C327" s="17"/>
      <c r="D327" s="73"/>
      <c r="E327" s="73"/>
      <c r="F327" s="39"/>
      <c r="G327" s="7"/>
      <c r="H327" s="7"/>
    </row>
    <row r="328" spans="1:8" ht="15.75" customHeight="1">
      <c r="A328" s="10"/>
      <c r="B328" s="74" t="s">
        <v>197</v>
      </c>
      <c r="C328" s="17"/>
      <c r="D328" s="73"/>
      <c r="E328" s="73"/>
      <c r="F328" s="39"/>
      <c r="G328" s="7"/>
      <c r="H328" s="7"/>
    </row>
    <row r="329" spans="1:8" ht="15.75" customHeight="1">
      <c r="A329" s="10"/>
      <c r="B329" s="103" t="s">
        <v>171</v>
      </c>
      <c r="C329" s="99" t="s">
        <v>20</v>
      </c>
      <c r="D329" s="104">
        <v>1</v>
      </c>
      <c r="E329" s="4" t="s">
        <v>141</v>
      </c>
      <c r="F329" s="6"/>
      <c r="G329" s="4" t="s">
        <v>142</v>
      </c>
      <c r="H329" s="7"/>
    </row>
    <row r="330" spans="1:8" ht="15.75" customHeight="1">
      <c r="A330" s="10"/>
      <c r="B330" s="74"/>
      <c r="C330" s="17"/>
      <c r="D330" s="73"/>
      <c r="E330" s="73"/>
      <c r="F330" s="39"/>
      <c r="G330" s="7"/>
      <c r="H330" s="7"/>
    </row>
    <row r="331" spans="1:8" ht="15.75" customHeight="1">
      <c r="A331" s="10"/>
      <c r="B331" s="103" t="s">
        <v>170</v>
      </c>
      <c r="C331" s="99" t="s">
        <v>20</v>
      </c>
      <c r="D331" s="104">
        <v>2</v>
      </c>
      <c r="E331" s="4" t="s">
        <v>141</v>
      </c>
      <c r="F331" s="6"/>
      <c r="G331" s="4" t="s">
        <v>142</v>
      </c>
      <c r="H331" s="7"/>
    </row>
    <row r="332" spans="1:8" ht="15.75" customHeight="1">
      <c r="A332" s="10" t="s">
        <v>39</v>
      </c>
      <c r="B332" s="102" t="s">
        <v>303</v>
      </c>
      <c r="C332" s="17"/>
      <c r="D332" s="73"/>
      <c r="E332" s="73"/>
      <c r="F332" s="39"/>
      <c r="G332" s="7"/>
      <c r="H332" s="7"/>
    </row>
    <row r="333" spans="1:8" ht="15.75" customHeight="1">
      <c r="A333" s="10"/>
      <c r="B333" s="74" t="s">
        <v>197</v>
      </c>
      <c r="C333" s="17"/>
      <c r="D333" s="73"/>
      <c r="E333" s="73"/>
      <c r="F333" s="39"/>
      <c r="G333" s="7"/>
      <c r="H333" s="7"/>
    </row>
    <row r="334" spans="1:8" ht="15.75" customHeight="1">
      <c r="A334" s="10"/>
      <c r="B334" s="103" t="s">
        <v>171</v>
      </c>
      <c r="C334" s="99" t="s">
        <v>20</v>
      </c>
      <c r="D334" s="104">
        <v>1</v>
      </c>
      <c r="E334" s="4" t="s">
        <v>141</v>
      </c>
      <c r="F334" s="6"/>
      <c r="G334" s="4" t="s">
        <v>142</v>
      </c>
      <c r="H334" s="7"/>
    </row>
    <row r="335" spans="1:8" ht="15.75" customHeight="1">
      <c r="A335" s="10"/>
      <c r="B335" s="103" t="s">
        <v>170</v>
      </c>
      <c r="C335" s="99" t="s">
        <v>20</v>
      </c>
      <c r="D335" s="104">
        <v>2</v>
      </c>
      <c r="E335" s="4" t="s">
        <v>141</v>
      </c>
      <c r="F335" s="6"/>
      <c r="G335" s="4" t="s">
        <v>142</v>
      </c>
      <c r="H335" s="7"/>
    </row>
    <row r="336" spans="1:8" ht="15.75" customHeight="1">
      <c r="A336" s="10"/>
      <c r="B336" s="103" t="s">
        <v>305</v>
      </c>
      <c r="C336" s="99" t="s">
        <v>20</v>
      </c>
      <c r="D336" s="104">
        <v>1</v>
      </c>
      <c r="E336" s="4" t="s">
        <v>141</v>
      </c>
      <c r="F336" s="6"/>
      <c r="G336" s="4" t="s">
        <v>142</v>
      </c>
      <c r="H336" s="7"/>
    </row>
    <row r="337" spans="1:8" ht="15.75" customHeight="1">
      <c r="A337" s="10"/>
      <c r="B337" s="74" t="s">
        <v>199</v>
      </c>
      <c r="C337" s="99"/>
      <c r="D337" s="104"/>
      <c r="E337" s="4"/>
      <c r="F337" s="6"/>
      <c r="G337" s="4"/>
      <c r="H337" s="7"/>
    </row>
    <row r="338" spans="1:8" ht="15.75" customHeight="1">
      <c r="A338" s="10"/>
      <c r="B338" s="103" t="s">
        <v>173</v>
      </c>
      <c r="C338" s="99" t="s">
        <v>20</v>
      </c>
      <c r="D338" s="104">
        <v>1</v>
      </c>
      <c r="E338" s="4" t="s">
        <v>141</v>
      </c>
      <c r="F338" s="6"/>
      <c r="G338" s="4" t="s">
        <v>142</v>
      </c>
      <c r="H338" s="7"/>
    </row>
    <row r="339" spans="1:8" ht="15.75" customHeight="1">
      <c r="A339" s="10"/>
      <c r="C339" s="17"/>
      <c r="D339" s="73"/>
      <c r="E339" s="73"/>
      <c r="F339" s="39"/>
      <c r="G339" s="7"/>
      <c r="H339" s="7"/>
    </row>
    <row r="340" spans="1:8" ht="15.75" customHeight="1">
      <c r="A340" s="10"/>
      <c r="B340" s="103" t="s">
        <v>172</v>
      </c>
      <c r="C340" s="99" t="s">
        <v>20</v>
      </c>
      <c r="D340" s="104">
        <v>1</v>
      </c>
      <c r="E340" s="4" t="s">
        <v>141</v>
      </c>
      <c r="F340" s="6"/>
      <c r="G340" s="4" t="s">
        <v>142</v>
      </c>
      <c r="H340" s="7"/>
    </row>
    <row r="341" spans="1:8" ht="15.75" customHeight="1">
      <c r="A341" s="10" t="s">
        <v>5</v>
      </c>
      <c r="B341" s="102" t="s">
        <v>304</v>
      </c>
      <c r="C341" s="17"/>
      <c r="D341" s="73"/>
      <c r="E341" s="73"/>
      <c r="F341" s="39"/>
      <c r="G341" s="7"/>
      <c r="H341" s="7"/>
    </row>
    <row r="342" spans="1:8" ht="15.75" customHeight="1">
      <c r="A342" s="10"/>
      <c r="B342" s="74" t="s">
        <v>197</v>
      </c>
      <c r="C342" s="17"/>
      <c r="D342" s="73"/>
      <c r="E342" s="73"/>
      <c r="F342" s="39"/>
      <c r="G342" s="7"/>
      <c r="H342" s="7"/>
    </row>
    <row r="343" spans="1:8" ht="15.75" customHeight="1">
      <c r="A343" s="10"/>
      <c r="B343" s="103" t="s">
        <v>171</v>
      </c>
      <c r="C343" s="99" t="s">
        <v>20</v>
      </c>
      <c r="D343" s="104">
        <v>1</v>
      </c>
      <c r="E343" s="4" t="s">
        <v>141</v>
      </c>
      <c r="F343" s="6"/>
      <c r="G343" s="4" t="s">
        <v>142</v>
      </c>
      <c r="H343" s="7"/>
    </row>
    <row r="344" spans="1:8" ht="15.75" customHeight="1">
      <c r="A344" s="10"/>
      <c r="B344" s="103" t="s">
        <v>170</v>
      </c>
      <c r="C344" s="99" t="s">
        <v>20</v>
      </c>
      <c r="D344" s="104">
        <v>4</v>
      </c>
      <c r="E344" s="4" t="s">
        <v>141</v>
      </c>
      <c r="F344" s="6"/>
      <c r="G344" s="4" t="s">
        <v>142</v>
      </c>
      <c r="H344" s="7"/>
    </row>
    <row r="345" spans="1:8" ht="15.75" customHeight="1">
      <c r="A345" s="10"/>
      <c r="B345" s="103" t="s">
        <v>306</v>
      </c>
      <c r="C345" s="99" t="s">
        <v>20</v>
      </c>
      <c r="D345" s="104">
        <v>1</v>
      </c>
      <c r="E345" s="4" t="s">
        <v>141</v>
      </c>
      <c r="F345" s="6"/>
      <c r="G345" s="4" t="s">
        <v>142</v>
      </c>
      <c r="H345" s="7"/>
    </row>
    <row r="346" spans="1:8" ht="15.75" customHeight="1">
      <c r="A346" s="10"/>
      <c r="B346" s="74" t="s">
        <v>199</v>
      </c>
      <c r="C346" s="17"/>
      <c r="D346" s="73"/>
      <c r="E346" s="73"/>
      <c r="F346" s="39"/>
      <c r="G346" s="7"/>
      <c r="H346" s="7"/>
    </row>
    <row r="347" spans="1:8" ht="15.75" customHeight="1">
      <c r="A347" s="108"/>
      <c r="B347" s="103" t="s">
        <v>170</v>
      </c>
      <c r="C347" s="99" t="s">
        <v>20</v>
      </c>
      <c r="D347" s="104">
        <v>5</v>
      </c>
      <c r="E347" s="4" t="s">
        <v>141</v>
      </c>
      <c r="F347" s="6"/>
      <c r="G347" s="4" t="s">
        <v>142</v>
      </c>
      <c r="H347" s="7"/>
    </row>
    <row r="348" spans="1:8" ht="15.75" customHeight="1">
      <c r="A348" s="10"/>
      <c r="B348" s="103" t="s">
        <v>305</v>
      </c>
      <c r="C348" s="99" t="s">
        <v>20</v>
      </c>
      <c r="D348" s="104">
        <v>2</v>
      </c>
      <c r="E348" s="4" t="s">
        <v>141</v>
      </c>
      <c r="F348" s="6"/>
      <c r="G348" s="4" t="s">
        <v>142</v>
      </c>
      <c r="H348" s="7"/>
    </row>
    <row r="349" spans="1:8" ht="15.75" customHeight="1">
      <c r="A349" s="10"/>
      <c r="B349" s="103"/>
      <c r="C349" s="99"/>
      <c r="D349" s="105"/>
      <c r="E349" s="73"/>
      <c r="F349" s="39"/>
      <c r="G349" s="7"/>
      <c r="H349" s="7"/>
    </row>
    <row r="350" spans="1:8" ht="330.75">
      <c r="A350" s="10" t="s">
        <v>58</v>
      </c>
      <c r="B350" s="72" t="s">
        <v>205</v>
      </c>
      <c r="C350" s="4"/>
      <c r="D350" s="4"/>
      <c r="E350" s="4"/>
      <c r="F350" s="4"/>
      <c r="G350" s="4"/>
      <c r="H350" s="4"/>
    </row>
    <row r="351" spans="1:8" ht="13.5">
      <c r="A351" s="3"/>
      <c r="B351" s="3" t="s">
        <v>27</v>
      </c>
      <c r="C351" s="3"/>
      <c r="D351" s="3"/>
      <c r="E351" s="3"/>
      <c r="F351" s="4"/>
      <c r="G351" s="3"/>
      <c r="H351" s="4"/>
    </row>
    <row r="352" spans="1:8" ht="13.5">
      <c r="A352" s="3"/>
      <c r="B352" s="3"/>
      <c r="C352" s="3"/>
      <c r="D352" s="3"/>
      <c r="E352" s="3"/>
      <c r="F352" s="4"/>
      <c r="G352" s="3"/>
      <c r="H352" s="4"/>
    </row>
    <row r="353" spans="1:8" ht="13.5">
      <c r="A353" s="10"/>
      <c r="B353" s="3" t="s">
        <v>83</v>
      </c>
      <c r="C353" s="12"/>
      <c r="D353" s="3"/>
      <c r="E353" s="12"/>
      <c r="F353" s="4"/>
      <c r="G353" s="12"/>
      <c r="H353" s="4"/>
    </row>
    <row r="354" spans="1:8" ht="13.5">
      <c r="A354" s="10"/>
      <c r="B354" s="3" t="s">
        <v>84</v>
      </c>
      <c r="C354" s="12"/>
      <c r="D354" s="3"/>
      <c r="E354" s="12"/>
      <c r="F354" s="4"/>
      <c r="G354" s="12"/>
      <c r="H354" s="4"/>
    </row>
    <row r="355" spans="1:8" ht="13.5">
      <c r="A355" s="10"/>
      <c r="B355" s="3" t="s">
        <v>85</v>
      </c>
      <c r="C355" s="12"/>
      <c r="D355" s="3"/>
      <c r="E355" s="12"/>
      <c r="F355" s="4"/>
      <c r="G355" s="12"/>
      <c r="H355" s="4"/>
    </row>
    <row r="356" spans="1:8" ht="13.5">
      <c r="A356" s="10"/>
      <c r="B356" s="3" t="s">
        <v>86</v>
      </c>
      <c r="C356" s="12"/>
      <c r="D356" s="3"/>
      <c r="E356" s="12"/>
      <c r="F356" s="4"/>
      <c r="G356" s="12"/>
      <c r="H356" s="4"/>
    </row>
    <row r="357" spans="1:8" ht="13.5">
      <c r="A357" s="10"/>
      <c r="B357" s="3"/>
      <c r="C357" s="12"/>
      <c r="D357" s="3"/>
      <c r="E357" s="12"/>
      <c r="F357" s="4"/>
      <c r="G357" s="12"/>
      <c r="H357" s="4"/>
    </row>
    <row r="358" spans="1:13" ht="13.5">
      <c r="A358" s="10"/>
      <c r="B358" s="3"/>
      <c r="C358" s="4"/>
      <c r="D358" s="4"/>
      <c r="E358" s="4"/>
      <c r="F358" s="4"/>
      <c r="G358" s="4"/>
      <c r="H358" s="4"/>
      <c r="M358" s="3"/>
    </row>
    <row r="359" spans="1:13" ht="13.5">
      <c r="A359" s="10"/>
      <c r="B359" s="3" t="s">
        <v>307</v>
      </c>
      <c r="C359" s="4"/>
      <c r="D359" s="4"/>
      <c r="E359" s="4"/>
      <c r="F359" s="4"/>
      <c r="G359" s="4"/>
      <c r="H359" s="4"/>
      <c r="M359" s="3"/>
    </row>
    <row r="360" spans="1:13" ht="13.5">
      <c r="A360" s="10"/>
      <c r="B360" s="3" t="s">
        <v>310</v>
      </c>
      <c r="C360" s="4"/>
      <c r="D360" s="4"/>
      <c r="E360" s="4"/>
      <c r="F360" s="4"/>
      <c r="G360" s="4"/>
      <c r="H360" s="4"/>
      <c r="M360" s="3"/>
    </row>
    <row r="361" spans="1:13" ht="13.5">
      <c r="A361" s="10"/>
      <c r="B361" s="3" t="s">
        <v>311</v>
      </c>
      <c r="C361" s="4"/>
      <c r="D361" s="4"/>
      <c r="E361" s="4"/>
      <c r="F361" s="4"/>
      <c r="G361" s="4"/>
      <c r="H361" s="4"/>
      <c r="M361" s="3"/>
    </row>
    <row r="362" spans="1:13" ht="13.5">
      <c r="A362" s="10"/>
      <c r="B362" s="3" t="s">
        <v>312</v>
      </c>
      <c r="C362" s="4"/>
      <c r="D362" s="4"/>
      <c r="E362" s="4"/>
      <c r="F362" s="4"/>
      <c r="G362" s="4"/>
      <c r="H362" s="4"/>
      <c r="M362" s="3"/>
    </row>
    <row r="363" spans="1:13" ht="13.5">
      <c r="A363" s="10"/>
      <c r="B363" s="106"/>
      <c r="C363" s="4"/>
      <c r="D363" s="4"/>
      <c r="E363" s="4"/>
      <c r="F363" s="4"/>
      <c r="G363" s="4"/>
      <c r="H363" s="4"/>
      <c r="M363" s="3"/>
    </row>
    <row r="364" spans="1:8" ht="13.5">
      <c r="A364" s="10"/>
      <c r="B364" s="3" t="s">
        <v>308</v>
      </c>
      <c r="C364" s="4"/>
      <c r="D364" s="4"/>
      <c r="E364" s="4"/>
      <c r="F364" s="4"/>
      <c r="G364" s="4"/>
      <c r="H364" s="4"/>
    </row>
    <row r="365" spans="1:8" ht="13.5">
      <c r="A365" s="3"/>
      <c r="B365" s="3"/>
      <c r="C365" s="3"/>
      <c r="D365" s="3"/>
      <c r="E365" s="3"/>
      <c r="F365" s="4"/>
      <c r="G365" s="3"/>
      <c r="H365" s="4"/>
    </row>
    <row r="366" spans="1:8" ht="13.5">
      <c r="A366" s="10"/>
      <c r="B366" s="3" t="s">
        <v>174</v>
      </c>
      <c r="C366" s="3"/>
      <c r="D366" s="3"/>
      <c r="E366" s="3"/>
      <c r="F366" s="4"/>
      <c r="G366" s="3"/>
      <c r="H366" s="4"/>
    </row>
    <row r="367" spans="1:8" ht="13.5">
      <c r="A367" s="10"/>
      <c r="B367" s="3" t="s">
        <v>309</v>
      </c>
      <c r="C367" s="3"/>
      <c r="D367" s="3"/>
      <c r="E367" s="3"/>
      <c r="F367" s="4"/>
      <c r="G367" s="3"/>
      <c r="H367" s="4"/>
    </row>
    <row r="368" spans="1:8" ht="13.5">
      <c r="A368" s="10"/>
      <c r="B368" s="42" t="s">
        <v>359</v>
      </c>
      <c r="C368" s="3"/>
      <c r="D368" s="3"/>
      <c r="E368" s="3"/>
      <c r="F368" s="4"/>
      <c r="G368" s="3"/>
      <c r="H368" s="4"/>
    </row>
    <row r="369" spans="1:8" ht="13.5">
      <c r="A369" s="10"/>
      <c r="B369" s="15"/>
      <c r="C369" s="4" t="s">
        <v>17</v>
      </c>
      <c r="D369" s="6">
        <v>816</v>
      </c>
      <c r="E369" s="4" t="s">
        <v>141</v>
      </c>
      <c r="F369" s="6"/>
      <c r="G369" s="4" t="s">
        <v>142</v>
      </c>
      <c r="H369" s="6"/>
    </row>
    <row r="370" spans="1:8" ht="165">
      <c r="A370" s="10" t="s">
        <v>59</v>
      </c>
      <c r="B370" s="72" t="s">
        <v>207</v>
      </c>
      <c r="C370" s="12"/>
      <c r="D370" s="3"/>
      <c r="E370" s="12"/>
      <c r="F370" s="4"/>
      <c r="G370" s="12"/>
      <c r="H370" s="4"/>
    </row>
    <row r="371" spans="1:8" ht="151.5">
      <c r="A371" s="10"/>
      <c r="B371" s="72" t="s">
        <v>206</v>
      </c>
      <c r="C371" s="12"/>
      <c r="D371" s="3"/>
      <c r="E371" s="12"/>
      <c r="F371" s="4"/>
      <c r="G371" s="12"/>
      <c r="H371" s="4"/>
    </row>
    <row r="372" spans="1:8" ht="13.5">
      <c r="A372" s="10"/>
      <c r="B372" s="3" t="s">
        <v>19</v>
      </c>
      <c r="C372" s="12"/>
      <c r="D372" s="3"/>
      <c r="E372" s="12"/>
      <c r="F372" s="4"/>
      <c r="G372" s="12"/>
      <c r="H372" s="4"/>
    </row>
    <row r="373" spans="1:8" ht="13.5">
      <c r="A373" s="10"/>
      <c r="B373" s="3"/>
      <c r="C373" s="12"/>
      <c r="D373" s="3"/>
      <c r="E373" s="12"/>
      <c r="F373" s="4"/>
      <c r="G373" s="12"/>
      <c r="H373" s="4"/>
    </row>
    <row r="374" spans="1:8" ht="13.5">
      <c r="A374" s="10"/>
      <c r="B374" s="3" t="s">
        <v>83</v>
      </c>
      <c r="C374" s="12"/>
      <c r="D374" s="3"/>
      <c r="E374" s="12"/>
      <c r="F374" s="4"/>
      <c r="G374" s="12"/>
      <c r="H374" s="4"/>
    </row>
    <row r="375" spans="1:8" ht="13.5">
      <c r="A375" s="10"/>
      <c r="B375" s="3" t="s">
        <v>84</v>
      </c>
      <c r="C375" s="12"/>
      <c r="D375" s="3"/>
      <c r="E375" s="12"/>
      <c r="F375" s="4"/>
      <c r="G375" s="12"/>
      <c r="H375" s="4"/>
    </row>
    <row r="376" spans="1:8" ht="13.5">
      <c r="A376" s="10"/>
      <c r="B376" s="3" t="s">
        <v>85</v>
      </c>
      <c r="C376" s="12"/>
      <c r="D376" s="3"/>
      <c r="E376" s="12"/>
      <c r="F376" s="4"/>
      <c r="G376" s="12"/>
      <c r="H376" s="4"/>
    </row>
    <row r="377" spans="1:8" ht="13.5">
      <c r="A377" s="10"/>
      <c r="B377" s="3" t="s">
        <v>86</v>
      </c>
      <c r="C377" s="12"/>
      <c r="D377" s="3"/>
      <c r="E377" s="12"/>
      <c r="F377" s="4"/>
      <c r="G377" s="12"/>
      <c r="H377" s="4"/>
    </row>
    <row r="378" spans="1:8" ht="13.5">
      <c r="A378" s="10"/>
      <c r="B378" s="3"/>
      <c r="C378" s="12"/>
      <c r="D378" s="3"/>
      <c r="E378" s="12"/>
      <c r="F378" s="4"/>
      <c r="G378" s="12"/>
      <c r="H378" s="4"/>
    </row>
    <row r="379" spans="1:8" ht="13.5">
      <c r="A379" s="10"/>
      <c r="B379" s="3" t="s">
        <v>152</v>
      </c>
      <c r="C379" s="12"/>
      <c r="D379" s="3"/>
      <c r="E379" s="12"/>
      <c r="F379" s="4"/>
      <c r="G379" s="12"/>
      <c r="H379" s="4"/>
    </row>
    <row r="380" spans="1:8" ht="14.25" customHeight="1">
      <c r="A380" s="10"/>
      <c r="B380" s="83" t="s">
        <v>175</v>
      </c>
      <c r="C380" s="13" t="s">
        <v>20</v>
      </c>
      <c r="D380" s="16">
        <v>5</v>
      </c>
      <c r="E380" s="4" t="s">
        <v>141</v>
      </c>
      <c r="F380" s="6"/>
      <c r="G380" s="4" t="s">
        <v>142</v>
      </c>
      <c r="H380" s="6"/>
    </row>
    <row r="381" spans="1:8" ht="373.5" customHeight="1">
      <c r="A381" s="48" t="s">
        <v>60</v>
      </c>
      <c r="B381" s="72" t="s">
        <v>213</v>
      </c>
      <c r="C381" s="12"/>
      <c r="D381" s="3"/>
      <c r="E381" s="12"/>
      <c r="F381" s="4"/>
      <c r="G381" s="12"/>
      <c r="H381" s="4"/>
    </row>
    <row r="382" spans="1:8" ht="28.5" customHeight="1">
      <c r="A382" s="10"/>
      <c r="B382" s="40" t="s">
        <v>96</v>
      </c>
      <c r="C382" s="12"/>
      <c r="D382" s="3"/>
      <c r="E382" s="12"/>
      <c r="F382" s="4"/>
      <c r="G382" s="12"/>
      <c r="H382" s="4"/>
    </row>
    <row r="383" spans="1:8" ht="13.5">
      <c r="A383" s="10"/>
      <c r="B383" s="3" t="s">
        <v>19</v>
      </c>
      <c r="C383" s="12"/>
      <c r="D383" s="3"/>
      <c r="E383" s="12"/>
      <c r="F383" s="4"/>
      <c r="G383" s="12"/>
      <c r="H383" s="4"/>
    </row>
    <row r="384" spans="1:8" ht="13.5">
      <c r="A384" s="10"/>
      <c r="B384" s="3"/>
      <c r="C384" s="12"/>
      <c r="D384" s="3"/>
      <c r="E384" s="12"/>
      <c r="F384" s="4"/>
      <c r="G384" s="12"/>
      <c r="H384" s="4"/>
    </row>
    <row r="385" spans="1:8" ht="13.5">
      <c r="A385" s="10"/>
      <c r="B385" s="3" t="s">
        <v>83</v>
      </c>
      <c r="C385" s="12"/>
      <c r="D385" s="3"/>
      <c r="E385" s="12"/>
      <c r="F385" s="4"/>
      <c r="G385" s="12"/>
      <c r="H385" s="4"/>
    </row>
    <row r="386" spans="1:8" ht="13.5">
      <c r="A386" s="10"/>
      <c r="B386" s="3" t="s">
        <v>84</v>
      </c>
      <c r="C386" s="12"/>
      <c r="D386" s="3"/>
      <c r="E386" s="12"/>
      <c r="F386" s="4"/>
      <c r="G386" s="12"/>
      <c r="H386" s="4"/>
    </row>
    <row r="387" spans="1:8" ht="13.5">
      <c r="A387" s="10"/>
      <c r="B387" s="3" t="s">
        <v>85</v>
      </c>
      <c r="C387" s="12"/>
      <c r="D387" s="3"/>
      <c r="E387" s="12"/>
      <c r="F387" s="4"/>
      <c r="G387" s="12"/>
      <c r="H387" s="4"/>
    </row>
    <row r="388" spans="1:8" ht="13.5">
      <c r="A388" s="10"/>
      <c r="B388" s="3" t="s">
        <v>86</v>
      </c>
      <c r="C388" s="12"/>
      <c r="D388" s="3"/>
      <c r="E388" s="12"/>
      <c r="F388" s="4"/>
      <c r="G388" s="12"/>
      <c r="H388" s="4"/>
    </row>
    <row r="389" spans="1:8" ht="13.5">
      <c r="A389" s="10"/>
      <c r="B389" s="3"/>
      <c r="C389" s="12"/>
      <c r="D389" s="3"/>
      <c r="E389" s="12"/>
      <c r="F389" s="4"/>
      <c r="G389" s="12"/>
      <c r="H389" s="4"/>
    </row>
    <row r="390" spans="1:8" ht="13.5">
      <c r="A390" s="10"/>
      <c r="B390" s="3" t="s">
        <v>360</v>
      </c>
      <c r="C390" s="12"/>
      <c r="D390" s="3"/>
      <c r="E390" s="12"/>
      <c r="F390" s="4"/>
      <c r="G390" s="12"/>
      <c r="H390" s="4"/>
    </row>
    <row r="391" spans="1:8" ht="30.75" customHeight="1">
      <c r="A391" s="10"/>
      <c r="B391" s="40" t="s">
        <v>313</v>
      </c>
      <c r="C391" s="12"/>
      <c r="D391" s="3"/>
      <c r="E391" s="12"/>
      <c r="F391" s="4"/>
      <c r="G391" s="12"/>
      <c r="H391" s="4"/>
    </row>
    <row r="392" spans="1:8" ht="13.5">
      <c r="A392" s="10"/>
      <c r="B392" s="3"/>
      <c r="C392" s="13" t="s">
        <v>20</v>
      </c>
      <c r="D392" s="16">
        <v>4</v>
      </c>
      <c r="E392" s="4" t="s">
        <v>141</v>
      </c>
      <c r="F392" s="6"/>
      <c r="G392" s="4" t="s">
        <v>142</v>
      </c>
      <c r="H392" s="6"/>
    </row>
    <row r="393" spans="1:8" ht="30" customHeight="1">
      <c r="A393" s="10"/>
      <c r="B393" s="40" t="s">
        <v>361</v>
      </c>
      <c r="C393" s="12"/>
      <c r="D393" s="3"/>
      <c r="E393" s="12"/>
      <c r="F393" s="4"/>
      <c r="G393" s="12"/>
      <c r="H393" s="4"/>
    </row>
    <row r="394" spans="1:8" ht="13.5">
      <c r="A394" s="10"/>
      <c r="B394" s="3"/>
      <c r="C394" s="13" t="s">
        <v>20</v>
      </c>
      <c r="D394" s="16">
        <v>27</v>
      </c>
      <c r="E394" s="4" t="s">
        <v>141</v>
      </c>
      <c r="F394" s="6"/>
      <c r="G394" s="4" t="s">
        <v>142</v>
      </c>
      <c r="H394" s="6"/>
    </row>
    <row r="395" spans="1:8" ht="13.5">
      <c r="A395" s="48"/>
      <c r="B395" s="3"/>
      <c r="C395" s="13"/>
      <c r="D395" s="16"/>
      <c r="E395" s="4"/>
      <c r="F395" s="6"/>
      <c r="G395" s="4"/>
      <c r="H395" s="6"/>
    </row>
    <row r="396" spans="1:8" s="49" customFormat="1" ht="54.75">
      <c r="A396" s="48" t="s">
        <v>61</v>
      </c>
      <c r="B396" s="72" t="s">
        <v>153</v>
      </c>
      <c r="C396" s="50"/>
      <c r="D396" s="50"/>
      <c r="E396" s="50"/>
      <c r="F396" s="50"/>
      <c r="G396" s="84"/>
      <c r="H396" s="84"/>
    </row>
    <row r="397" spans="1:8" s="49" customFormat="1" ht="82.5">
      <c r="A397" s="48"/>
      <c r="B397" s="72" t="s">
        <v>49</v>
      </c>
      <c r="C397" s="50"/>
      <c r="D397" s="50"/>
      <c r="E397" s="50"/>
      <c r="F397" s="50"/>
      <c r="G397" s="84"/>
      <c r="H397" s="84"/>
    </row>
    <row r="398" spans="1:8" s="49" customFormat="1" ht="58.5" customHeight="1">
      <c r="A398" s="48"/>
      <c r="B398" s="72" t="s">
        <v>50</v>
      </c>
      <c r="C398" s="50"/>
      <c r="D398" s="50"/>
      <c r="E398" s="50"/>
      <c r="F398" s="50"/>
      <c r="G398" s="84"/>
      <c r="H398" s="84"/>
    </row>
    <row r="399" spans="1:8" s="49" customFormat="1" ht="16.5" customHeight="1">
      <c r="A399" s="48"/>
      <c r="B399" s="43" t="s">
        <v>19</v>
      </c>
      <c r="C399" s="50"/>
      <c r="D399" s="50"/>
      <c r="E399" s="50"/>
      <c r="F399" s="50"/>
      <c r="G399" s="84"/>
      <c r="H399" s="84"/>
    </row>
    <row r="400" spans="1:6" s="86" customFormat="1" ht="13.5">
      <c r="A400" s="10"/>
      <c r="B400" s="3"/>
      <c r="C400" s="85"/>
      <c r="D400" s="73"/>
      <c r="E400" s="73"/>
      <c r="F400" s="73"/>
    </row>
    <row r="401" spans="1:6" ht="13.5">
      <c r="A401" s="10"/>
      <c r="B401" s="3" t="s">
        <v>83</v>
      </c>
      <c r="C401" s="12"/>
      <c r="D401" s="3"/>
      <c r="E401" s="4"/>
      <c r="F401" s="4"/>
    </row>
    <row r="402" spans="1:6" ht="13.5">
      <c r="A402" s="10"/>
      <c r="B402" s="3" t="s">
        <v>84</v>
      </c>
      <c r="C402" s="12"/>
      <c r="D402" s="3"/>
      <c r="E402" s="4"/>
      <c r="F402" s="4"/>
    </row>
    <row r="403" spans="1:6" ht="13.5">
      <c r="A403" s="10"/>
      <c r="B403" s="3" t="s">
        <v>85</v>
      </c>
      <c r="C403" s="12"/>
      <c r="D403" s="3"/>
      <c r="E403" s="4"/>
      <c r="F403" s="4"/>
    </row>
    <row r="404" spans="1:6" ht="13.5">
      <c r="A404" s="10"/>
      <c r="B404" s="3" t="s">
        <v>86</v>
      </c>
      <c r="C404" s="12"/>
      <c r="D404" s="3"/>
      <c r="E404" s="4"/>
      <c r="F404" s="4"/>
    </row>
    <row r="405" spans="1:6" s="86" customFormat="1" ht="13.5">
      <c r="A405" s="10"/>
      <c r="B405" s="3"/>
      <c r="C405" s="85"/>
      <c r="D405" s="73"/>
      <c r="E405" s="73"/>
      <c r="F405" s="73"/>
    </row>
    <row r="406" spans="1:8" s="49" customFormat="1" ht="16.5" customHeight="1">
      <c r="A406" s="48"/>
      <c r="B406" s="43"/>
      <c r="C406" s="50" t="s">
        <v>20</v>
      </c>
      <c r="D406" s="45">
        <v>4</v>
      </c>
      <c r="E406" s="50" t="s">
        <v>141</v>
      </c>
      <c r="F406" s="44"/>
      <c r="G406" s="50" t="s">
        <v>142</v>
      </c>
      <c r="H406" s="44"/>
    </row>
    <row r="407" spans="1:8" ht="13.5">
      <c r="A407" s="10"/>
      <c r="B407" s="15"/>
      <c r="C407" s="17"/>
      <c r="D407" s="6"/>
      <c r="E407" s="17"/>
      <c r="F407" s="109"/>
      <c r="G407" s="17"/>
      <c r="H407" s="6"/>
    </row>
    <row r="408" spans="1:8" ht="13.5">
      <c r="A408" s="10"/>
      <c r="B408" s="15"/>
      <c r="C408" s="17"/>
      <c r="D408" s="6"/>
      <c r="E408" s="17"/>
      <c r="F408" s="109"/>
      <c r="G408" s="17"/>
      <c r="H408" s="6"/>
    </row>
    <row r="409" spans="1:8" ht="13.5">
      <c r="A409" s="10"/>
      <c r="B409" s="15"/>
      <c r="C409" s="17"/>
      <c r="D409" s="6"/>
      <c r="E409" s="17"/>
      <c r="F409" s="109"/>
      <c r="G409" s="17"/>
      <c r="H409" s="6"/>
    </row>
    <row r="410" spans="1:8" s="12" customFormat="1" ht="13.5">
      <c r="A410" s="10"/>
      <c r="B410" s="15"/>
      <c r="C410" s="17"/>
      <c r="D410" s="6"/>
      <c r="E410" s="17"/>
      <c r="F410" s="109"/>
      <c r="G410" s="17"/>
      <c r="H410" s="6"/>
    </row>
    <row r="411" spans="1:8" ht="13.5">
      <c r="A411" s="32"/>
      <c r="B411" s="115" t="s">
        <v>155</v>
      </c>
      <c r="C411" s="115"/>
      <c r="D411" s="115"/>
      <c r="E411" s="115"/>
      <c r="F411" s="115"/>
      <c r="G411" s="34"/>
      <c r="H411" s="29"/>
    </row>
    <row r="412" spans="1:8" ht="13.5">
      <c r="A412" s="24" t="s">
        <v>101</v>
      </c>
      <c r="B412" s="115" t="s">
        <v>46</v>
      </c>
      <c r="C412" s="115"/>
      <c r="D412" s="115"/>
      <c r="E412" s="115"/>
      <c r="F412" s="115"/>
      <c r="G412" s="115"/>
      <c r="H412" s="115"/>
    </row>
    <row r="413" spans="1:8" ht="41.25">
      <c r="A413" s="94"/>
      <c r="B413" s="97" t="s">
        <v>161</v>
      </c>
      <c r="C413" s="26"/>
      <c r="D413" s="26"/>
      <c r="E413" s="26"/>
      <c r="F413" s="26"/>
      <c r="G413" s="26"/>
      <c r="H413" s="26"/>
    </row>
    <row r="414" spans="1:8" ht="150" customHeight="1">
      <c r="A414" s="10" t="s">
        <v>57</v>
      </c>
      <c r="B414" s="40" t="s">
        <v>133</v>
      </c>
      <c r="C414" s="12"/>
      <c r="D414" s="4"/>
      <c r="E414" s="12"/>
      <c r="F414" s="4"/>
      <c r="G414" s="12"/>
      <c r="H414" s="4"/>
    </row>
    <row r="415" spans="1:8" ht="13.5">
      <c r="A415" s="10"/>
      <c r="B415" s="3" t="s">
        <v>71</v>
      </c>
      <c r="C415" s="12"/>
      <c r="D415" s="4"/>
      <c r="E415" s="12"/>
      <c r="F415" s="4"/>
      <c r="G415" s="12"/>
      <c r="H415" s="4"/>
    </row>
    <row r="416" spans="1:8" ht="13.5">
      <c r="A416" s="10"/>
      <c r="B416" s="3"/>
      <c r="C416" s="15"/>
      <c r="D416" s="4"/>
      <c r="E416" s="15"/>
      <c r="F416" s="4"/>
      <c r="G416" s="15"/>
      <c r="H416" s="4"/>
    </row>
    <row r="417" spans="1:8" ht="13.5">
      <c r="A417" s="10"/>
      <c r="B417" s="43" t="s">
        <v>314</v>
      </c>
      <c r="C417" s="12"/>
      <c r="D417" s="4"/>
      <c r="E417" s="12"/>
      <c r="F417" s="4"/>
      <c r="G417" s="12"/>
      <c r="H417" s="4"/>
    </row>
    <row r="418" spans="1:8" ht="13.5">
      <c r="A418" s="10"/>
      <c r="B418" s="3"/>
      <c r="C418" s="4" t="s">
        <v>17</v>
      </c>
      <c r="D418" s="6">
        <f>23*6</f>
        <v>138</v>
      </c>
      <c r="E418" s="4" t="s">
        <v>141</v>
      </c>
      <c r="F418" s="6"/>
      <c r="G418" s="4" t="s">
        <v>142</v>
      </c>
      <c r="H418" s="6"/>
    </row>
    <row r="419" spans="1:8" ht="69">
      <c r="A419" s="10" t="s">
        <v>58</v>
      </c>
      <c r="B419" s="40" t="s">
        <v>75</v>
      </c>
      <c r="C419" s="12"/>
      <c r="D419" s="4"/>
      <c r="E419" s="12"/>
      <c r="F419" s="4"/>
      <c r="G419" s="12"/>
      <c r="H419" s="4"/>
    </row>
    <row r="420" spans="1:8" ht="30">
      <c r="A420" s="10"/>
      <c r="B420" s="40" t="s">
        <v>72</v>
      </c>
      <c r="C420" s="12"/>
      <c r="D420" s="4"/>
      <c r="E420" s="12"/>
      <c r="F420" s="4"/>
      <c r="G420" s="12"/>
      <c r="H420" s="4"/>
    </row>
    <row r="421" spans="1:8" ht="13.5">
      <c r="A421" s="10"/>
      <c r="B421" s="3"/>
      <c r="C421" s="15"/>
      <c r="D421" s="4"/>
      <c r="E421" s="15"/>
      <c r="F421" s="4"/>
      <c r="G421" s="15"/>
      <c r="H421" s="4"/>
    </row>
    <row r="422" spans="1:8" ht="15.75">
      <c r="A422" s="10"/>
      <c r="B422" s="42" t="s">
        <v>364</v>
      </c>
      <c r="C422" s="12"/>
      <c r="D422" s="4"/>
      <c r="E422" s="12"/>
      <c r="F422" s="4"/>
      <c r="G422" s="12"/>
      <c r="H422" s="4"/>
    </row>
    <row r="423" spans="1:8" ht="15.75">
      <c r="A423" s="10"/>
      <c r="B423" s="3"/>
      <c r="C423" s="4" t="s">
        <v>25</v>
      </c>
      <c r="D423" s="21">
        <f>23*6*1.5</f>
        <v>207</v>
      </c>
      <c r="E423" s="4" t="s">
        <v>141</v>
      </c>
      <c r="F423" s="6"/>
      <c r="G423" s="4" t="s">
        <v>142</v>
      </c>
      <c r="H423" s="6"/>
    </row>
    <row r="424" spans="1:8" ht="84.75" customHeight="1">
      <c r="A424" s="10" t="s">
        <v>59</v>
      </c>
      <c r="B424" s="40" t="s">
        <v>108</v>
      </c>
      <c r="C424" s="3"/>
      <c r="D424" s="4"/>
      <c r="E424" s="3"/>
      <c r="F424" s="4"/>
      <c r="G424" s="3"/>
      <c r="H424" s="4"/>
    </row>
    <row r="425" spans="1:8" ht="15.75">
      <c r="A425" s="10"/>
      <c r="B425" s="3" t="s">
        <v>65</v>
      </c>
      <c r="C425" s="3"/>
      <c r="D425" s="4"/>
      <c r="E425" s="3"/>
      <c r="F425" s="4"/>
      <c r="G425" s="3"/>
      <c r="H425" s="4"/>
    </row>
    <row r="426" spans="1:8" ht="13.5">
      <c r="A426" s="10"/>
      <c r="B426" s="3"/>
      <c r="C426" s="3"/>
      <c r="D426" s="4"/>
      <c r="E426" s="3"/>
      <c r="F426" s="4"/>
      <c r="G426" s="3"/>
      <c r="H426" s="4"/>
    </row>
    <row r="427" spans="1:8" ht="30">
      <c r="A427" s="10"/>
      <c r="B427" s="42" t="s">
        <v>315</v>
      </c>
      <c r="C427" s="15"/>
      <c r="D427" s="4"/>
      <c r="E427" s="15"/>
      <c r="F427" s="4"/>
      <c r="G427" s="15"/>
      <c r="H427" s="4"/>
    </row>
    <row r="428" spans="1:8" ht="30">
      <c r="A428" s="10"/>
      <c r="B428" s="46" t="s">
        <v>316</v>
      </c>
      <c r="C428" s="15"/>
      <c r="D428" s="4"/>
      <c r="E428" s="15"/>
      <c r="F428" s="4"/>
      <c r="G428" s="15"/>
      <c r="H428" s="4"/>
    </row>
    <row r="429" spans="1:8" ht="15.75">
      <c r="A429" s="3"/>
      <c r="B429" s="3" t="s">
        <v>317</v>
      </c>
      <c r="C429" s="15"/>
      <c r="D429" s="4"/>
      <c r="E429" s="15"/>
      <c r="F429" s="4"/>
      <c r="G429" s="15"/>
      <c r="H429" s="4"/>
    </row>
    <row r="430" spans="1:8" ht="15.75" customHeight="1">
      <c r="A430" s="10"/>
      <c r="B430" s="3"/>
      <c r="C430" s="4" t="s">
        <v>26</v>
      </c>
      <c r="D430" s="6">
        <f>41.22+173.88</f>
        <v>215.1</v>
      </c>
      <c r="E430" s="4" t="s">
        <v>141</v>
      </c>
      <c r="F430" s="6"/>
      <c r="G430" s="4" t="s">
        <v>142</v>
      </c>
      <c r="H430" s="6"/>
    </row>
    <row r="431" spans="1:8" ht="28.5" customHeight="1">
      <c r="A431" s="10" t="s">
        <v>60</v>
      </c>
      <c r="B431" s="40" t="s">
        <v>68</v>
      </c>
      <c r="C431" s="3"/>
      <c r="D431" s="3"/>
      <c r="E431" s="3"/>
      <c r="F431" s="4"/>
      <c r="G431" s="3"/>
      <c r="H431" s="4"/>
    </row>
    <row r="432" spans="1:8" ht="15" customHeight="1">
      <c r="A432" s="10"/>
      <c r="B432" s="3" t="s">
        <v>66</v>
      </c>
      <c r="C432" s="3"/>
      <c r="D432" s="4"/>
      <c r="E432" s="3"/>
      <c r="F432" s="4"/>
      <c r="G432" s="3"/>
      <c r="H432" s="6"/>
    </row>
    <row r="433" spans="1:8" ht="15" customHeight="1">
      <c r="A433" s="10"/>
      <c r="B433" s="3"/>
      <c r="C433" s="3"/>
      <c r="D433" s="3"/>
      <c r="E433" s="3"/>
      <c r="F433" s="4"/>
      <c r="G433" s="3"/>
      <c r="H433" s="6"/>
    </row>
    <row r="434" spans="1:8" ht="14.25" customHeight="1">
      <c r="A434" s="10"/>
      <c r="B434" s="42" t="s">
        <v>318</v>
      </c>
      <c r="C434" s="3"/>
      <c r="D434" s="3"/>
      <c r="E434" s="3"/>
      <c r="F434" s="4"/>
      <c r="G434" s="3"/>
      <c r="H434" s="6"/>
    </row>
    <row r="435" spans="1:8" ht="13.5">
      <c r="A435" s="10"/>
      <c r="B435" s="15"/>
      <c r="C435" s="4" t="s">
        <v>67</v>
      </c>
      <c r="D435" s="19">
        <f>23*6*0.7*0.1</f>
        <v>9.66</v>
      </c>
      <c r="E435" s="4" t="s">
        <v>141</v>
      </c>
      <c r="F435" s="6"/>
      <c r="G435" s="4" t="s">
        <v>142</v>
      </c>
      <c r="H435" s="6"/>
    </row>
    <row r="436" spans="1:8" ht="84.75" customHeight="1">
      <c r="A436" s="10" t="s">
        <v>61</v>
      </c>
      <c r="B436" s="40" t="s">
        <v>9</v>
      </c>
      <c r="C436" s="3"/>
      <c r="D436" s="4"/>
      <c r="E436" s="3"/>
      <c r="F436" s="4"/>
      <c r="G436" s="3"/>
      <c r="H436" s="4"/>
    </row>
    <row r="437" spans="1:8" ht="15.75">
      <c r="A437" s="10"/>
      <c r="B437" s="3" t="s">
        <v>65</v>
      </c>
      <c r="C437" s="3"/>
      <c r="D437" s="4"/>
      <c r="E437" s="3"/>
      <c r="F437" s="4"/>
      <c r="G437" s="3"/>
      <c r="H437" s="4"/>
    </row>
    <row r="438" spans="1:8" ht="13.5">
      <c r="A438" s="10"/>
      <c r="B438" s="3"/>
      <c r="C438" s="3"/>
      <c r="D438" s="4"/>
      <c r="E438" s="3"/>
      <c r="F438" s="4"/>
      <c r="G438" s="3"/>
      <c r="H438" s="4"/>
    </row>
    <row r="439" spans="1:8" ht="15.75">
      <c r="A439" s="10"/>
      <c r="B439" s="3" t="s">
        <v>319</v>
      </c>
      <c r="C439" s="15"/>
      <c r="D439" s="4"/>
      <c r="E439" s="15"/>
      <c r="F439" s="4"/>
      <c r="G439" s="15"/>
      <c r="H439" s="4"/>
    </row>
    <row r="440" spans="1:8" ht="15.75">
      <c r="A440" s="10"/>
      <c r="B440" s="3"/>
      <c r="C440" s="4" t="s">
        <v>26</v>
      </c>
      <c r="D440" s="19">
        <f>23*6*0.7*0.5</f>
        <v>48.3</v>
      </c>
      <c r="E440" s="4" t="s">
        <v>141</v>
      </c>
      <c r="F440" s="6"/>
      <c r="G440" s="4" t="s">
        <v>142</v>
      </c>
      <c r="H440" s="6"/>
    </row>
    <row r="441" spans="1:8" ht="112.5" customHeight="1">
      <c r="A441" s="10" t="s">
        <v>62</v>
      </c>
      <c r="B441" s="40" t="s">
        <v>88</v>
      </c>
      <c r="C441" s="4"/>
      <c r="D441" s="4"/>
      <c r="E441" s="4"/>
      <c r="F441" s="4"/>
      <c r="G441" s="4"/>
      <c r="H441" s="4"/>
    </row>
    <row r="442" spans="1:8" ht="15.75">
      <c r="A442" s="10"/>
      <c r="B442" s="3" t="s">
        <v>65</v>
      </c>
      <c r="C442" s="4"/>
      <c r="D442" s="4"/>
      <c r="E442" s="4"/>
      <c r="F442" s="4"/>
      <c r="G442" s="4"/>
      <c r="H442" s="4"/>
    </row>
    <row r="443" spans="1:8" ht="13.5">
      <c r="A443" s="10"/>
      <c r="B443" s="3"/>
      <c r="C443" s="4"/>
      <c r="D443" s="4"/>
      <c r="E443" s="4"/>
      <c r="F443" s="4"/>
      <c r="G443" s="4"/>
      <c r="H443" s="4"/>
    </row>
    <row r="444" spans="1:8" ht="15.75">
      <c r="A444" s="10"/>
      <c r="B444" s="42" t="s">
        <v>337</v>
      </c>
      <c r="C444" s="15"/>
      <c r="D444" s="4"/>
      <c r="E444" s="15">
        <f>23*6*0.7*0.65</f>
        <v>62.79</v>
      </c>
      <c r="F444" s="4"/>
      <c r="G444" s="15"/>
      <c r="H444" s="4"/>
    </row>
    <row r="445" spans="1:8" ht="30">
      <c r="A445" s="10"/>
      <c r="B445" s="11" t="s">
        <v>338</v>
      </c>
      <c r="C445" s="15"/>
      <c r="D445" s="4"/>
      <c r="E445" s="15"/>
      <c r="F445" s="4"/>
      <c r="G445" s="15"/>
      <c r="H445" s="4"/>
    </row>
    <row r="446" spans="1:8" ht="15.75">
      <c r="A446" s="3"/>
      <c r="B446" s="3" t="s">
        <v>362</v>
      </c>
      <c r="C446" s="15"/>
      <c r="D446" s="4"/>
      <c r="E446" s="15"/>
      <c r="F446" s="4"/>
      <c r="G446" s="15"/>
      <c r="H446" s="4"/>
    </row>
    <row r="447" spans="1:8" ht="15.75">
      <c r="A447" s="10"/>
      <c r="B447" s="3"/>
      <c r="C447" s="4" t="s">
        <v>26</v>
      </c>
      <c r="D447" s="19">
        <f>(23*0.8*1.4*1.6)+62.79</f>
        <v>104.006</v>
      </c>
      <c r="E447" s="4" t="s">
        <v>141</v>
      </c>
      <c r="F447" s="6"/>
      <c r="G447" s="4" t="s">
        <v>142</v>
      </c>
      <c r="H447" s="6"/>
    </row>
    <row r="448" spans="1:8" ht="112.5" customHeight="1">
      <c r="A448" s="10" t="s">
        <v>63</v>
      </c>
      <c r="B448" s="40" t="s">
        <v>45</v>
      </c>
      <c r="C448" s="3"/>
      <c r="D448" s="4"/>
      <c r="E448" s="3"/>
      <c r="F448" s="4"/>
      <c r="G448" s="3"/>
      <c r="H448" s="4"/>
    </row>
    <row r="449" spans="1:8" ht="15.75">
      <c r="A449" s="10"/>
      <c r="B449" s="3" t="s">
        <v>10</v>
      </c>
      <c r="C449" s="3"/>
      <c r="D449" s="4"/>
      <c r="E449" s="3"/>
      <c r="F449" s="4"/>
      <c r="G449" s="3"/>
      <c r="H449" s="4"/>
    </row>
    <row r="450" spans="1:8" ht="13.5">
      <c r="A450" s="10"/>
      <c r="B450" s="3"/>
      <c r="C450" s="3"/>
      <c r="D450" s="4"/>
      <c r="E450" s="3"/>
      <c r="F450" s="4"/>
      <c r="G450" s="3"/>
      <c r="H450" s="4"/>
    </row>
    <row r="451" spans="1:8" ht="15.75">
      <c r="A451" s="10"/>
      <c r="B451" s="3" t="s">
        <v>336</v>
      </c>
      <c r="C451" s="15"/>
      <c r="D451" s="4"/>
      <c r="E451" s="15"/>
      <c r="F451" s="4"/>
      <c r="G451" s="15"/>
      <c r="H451" s="4"/>
    </row>
    <row r="452" spans="1:8" ht="15.75">
      <c r="A452" s="10"/>
      <c r="B452" s="3"/>
      <c r="C452" s="4" t="s">
        <v>26</v>
      </c>
      <c r="D452" s="19">
        <f>23*6*1.1*0.3</f>
        <v>45.54</v>
      </c>
      <c r="E452" s="4" t="s">
        <v>141</v>
      </c>
      <c r="F452" s="6"/>
      <c r="G452" s="4" t="s">
        <v>142</v>
      </c>
      <c r="H452" s="6"/>
    </row>
    <row r="453" spans="1:8" ht="127.5" customHeight="1">
      <c r="A453" s="10" t="s">
        <v>81</v>
      </c>
      <c r="B453" s="40" t="s">
        <v>74</v>
      </c>
      <c r="C453" s="4"/>
      <c r="D453" s="4"/>
      <c r="E453" s="4"/>
      <c r="F453" s="4"/>
      <c r="G453" s="4"/>
      <c r="H453" s="4"/>
    </row>
    <row r="454" spans="1:8" ht="15.75">
      <c r="A454" s="10"/>
      <c r="B454" s="3" t="s">
        <v>13</v>
      </c>
      <c r="C454" s="4"/>
      <c r="D454" s="4"/>
      <c r="E454" s="4"/>
      <c r="F454" s="4"/>
      <c r="G454" s="4"/>
      <c r="H454" s="4"/>
    </row>
    <row r="455" spans="1:8" ht="13.5">
      <c r="A455" s="10"/>
      <c r="B455" s="3"/>
      <c r="C455" s="4"/>
      <c r="D455" s="4"/>
      <c r="E455" s="4"/>
      <c r="F455" s="4"/>
      <c r="G455" s="4"/>
      <c r="H455" s="4"/>
    </row>
    <row r="456" spans="1:8" ht="13.5">
      <c r="A456" s="10"/>
      <c r="B456" s="42"/>
      <c r="C456" s="15"/>
      <c r="D456" s="4"/>
      <c r="E456" s="15"/>
      <c r="F456" s="4"/>
      <c r="G456" s="15"/>
      <c r="H456" s="4"/>
    </row>
    <row r="457" spans="1:8" ht="15.75">
      <c r="A457" s="10"/>
      <c r="B457" s="3"/>
      <c r="C457" s="4" t="s">
        <v>26</v>
      </c>
      <c r="D457" s="100">
        <f>23*6*0.9*1.2</f>
        <v>149.04</v>
      </c>
      <c r="E457" s="4" t="s">
        <v>141</v>
      </c>
      <c r="F457" s="6"/>
      <c r="G457" s="4" t="s">
        <v>142</v>
      </c>
      <c r="H457" s="6"/>
    </row>
    <row r="458" spans="1:8" ht="110.25">
      <c r="A458" s="48" t="s">
        <v>98</v>
      </c>
      <c r="B458" s="3" t="s">
        <v>201</v>
      </c>
      <c r="C458" s="3"/>
      <c r="D458" s="3"/>
      <c r="E458" s="3"/>
      <c r="F458" s="4"/>
      <c r="G458" s="3"/>
      <c r="H458" s="6"/>
    </row>
    <row r="459" spans="1:8" ht="13.5">
      <c r="A459" s="10"/>
      <c r="B459" s="3" t="s">
        <v>19</v>
      </c>
      <c r="C459" s="3"/>
      <c r="D459" s="3"/>
      <c r="E459" s="3"/>
      <c r="F459" s="4"/>
      <c r="G459" s="3"/>
      <c r="H459" s="6"/>
    </row>
    <row r="460" spans="1:8" ht="13.5">
      <c r="A460" s="10"/>
      <c r="B460" s="3"/>
      <c r="C460" s="3"/>
      <c r="D460" s="3"/>
      <c r="E460" s="3"/>
      <c r="F460" s="4"/>
      <c r="G460" s="3"/>
      <c r="H460" s="6"/>
    </row>
    <row r="461" spans="1:8" ht="13.5">
      <c r="A461" s="10" t="s">
        <v>211</v>
      </c>
      <c r="B461" s="3" t="s">
        <v>176</v>
      </c>
      <c r="C461" s="4" t="s">
        <v>20</v>
      </c>
      <c r="D461" s="4">
        <v>23</v>
      </c>
      <c r="E461" s="4" t="s">
        <v>141</v>
      </c>
      <c r="F461" s="6"/>
      <c r="G461" s="4" t="s">
        <v>142</v>
      </c>
      <c r="H461" s="6"/>
    </row>
    <row r="462" spans="1:8" ht="110.25">
      <c r="A462" s="48" t="s">
        <v>99</v>
      </c>
      <c r="B462" s="3" t="s">
        <v>177</v>
      </c>
      <c r="C462" s="17"/>
      <c r="D462" s="73"/>
      <c r="E462" s="73"/>
      <c r="F462" s="73"/>
      <c r="G462" s="9"/>
      <c r="H462" s="6"/>
    </row>
    <row r="463" spans="1:8" ht="13.5">
      <c r="A463" s="10"/>
      <c r="B463" s="3" t="s">
        <v>87</v>
      </c>
      <c r="C463" s="17"/>
      <c r="D463" s="73"/>
      <c r="E463" s="73"/>
      <c r="F463" s="73"/>
      <c r="G463" s="9"/>
      <c r="H463" s="6"/>
    </row>
    <row r="464" spans="1:8" ht="13.5">
      <c r="A464" s="10"/>
      <c r="B464" s="3"/>
      <c r="C464" s="17"/>
      <c r="D464" s="73"/>
      <c r="E464" s="73"/>
      <c r="F464" s="39"/>
      <c r="G464" s="9"/>
      <c r="H464" s="6"/>
    </row>
    <row r="465" spans="1:8" ht="13.5">
      <c r="A465" s="10"/>
      <c r="B465" s="3"/>
      <c r="C465" s="98"/>
      <c r="D465" s="98"/>
      <c r="E465" s="73"/>
      <c r="F465" s="39"/>
      <c r="G465" s="9"/>
      <c r="H465" s="6"/>
    </row>
    <row r="466" spans="1:8" ht="27">
      <c r="A466" s="10"/>
      <c r="B466" s="3" t="s">
        <v>363</v>
      </c>
      <c r="C466" s="98"/>
      <c r="D466" s="98"/>
      <c r="E466" s="73"/>
      <c r="F466" s="39"/>
      <c r="G466" s="9"/>
      <c r="H466" s="6"/>
    </row>
    <row r="467" spans="1:8" ht="13.5">
      <c r="A467" s="10"/>
      <c r="B467" s="98" t="s">
        <v>332</v>
      </c>
      <c r="C467" s="98"/>
      <c r="D467" s="73"/>
      <c r="E467" s="73"/>
      <c r="F467" s="73"/>
      <c r="G467" s="9"/>
      <c r="H467" s="6"/>
    </row>
    <row r="468" spans="1:8" ht="13.5">
      <c r="A468" s="10"/>
      <c r="B468" s="11" t="s">
        <v>333</v>
      </c>
      <c r="C468" s="17"/>
      <c r="D468" s="73"/>
      <c r="E468" s="73"/>
      <c r="F468" s="39"/>
      <c r="G468" s="9"/>
      <c r="H468" s="6"/>
    </row>
    <row r="469" spans="1:8" ht="13.5">
      <c r="A469" s="10"/>
      <c r="B469" s="3" t="s">
        <v>334</v>
      </c>
      <c r="C469" s="98"/>
      <c r="D469" s="98"/>
      <c r="E469" s="73"/>
      <c r="F469" s="39"/>
      <c r="G469" s="9"/>
      <c r="H469" s="6"/>
    </row>
    <row r="470" spans="1:8" ht="13.5">
      <c r="A470" s="10"/>
      <c r="B470" s="3" t="s">
        <v>335</v>
      </c>
      <c r="C470" s="98"/>
      <c r="D470" s="98"/>
      <c r="E470" s="73"/>
      <c r="F470" s="39"/>
      <c r="G470" s="9"/>
      <c r="H470" s="6"/>
    </row>
    <row r="471" spans="1:8" ht="13.5">
      <c r="A471" s="10"/>
      <c r="B471" s="3"/>
      <c r="C471" s="17" t="s">
        <v>73</v>
      </c>
      <c r="D471" s="6">
        <f>1265+115</f>
        <v>1380</v>
      </c>
      <c r="E471" s="4" t="s">
        <v>141</v>
      </c>
      <c r="F471" s="6"/>
      <c r="G471" s="4" t="s">
        <v>142</v>
      </c>
      <c r="H471" s="6"/>
    </row>
    <row r="472" spans="1:8" ht="110.25">
      <c r="A472" s="48" t="s">
        <v>100</v>
      </c>
      <c r="B472" s="3" t="s">
        <v>166</v>
      </c>
      <c r="C472" s="17"/>
      <c r="D472" s="73"/>
      <c r="E472" s="73"/>
      <c r="F472" s="73"/>
      <c r="G472" s="4"/>
      <c r="H472" s="6"/>
    </row>
    <row r="473" spans="1:8" ht="13.5">
      <c r="A473" s="10"/>
      <c r="B473" s="3" t="s">
        <v>27</v>
      </c>
      <c r="C473" s="17"/>
      <c r="D473" s="73"/>
      <c r="E473" s="73"/>
      <c r="F473" s="73"/>
      <c r="G473" s="4"/>
      <c r="H473" s="6"/>
    </row>
    <row r="474" spans="1:8" ht="13.5">
      <c r="A474" s="10"/>
      <c r="B474" s="3"/>
      <c r="C474" s="17"/>
      <c r="D474" s="73"/>
      <c r="E474" s="73"/>
      <c r="F474" s="73"/>
      <c r="G474" s="4"/>
      <c r="H474" s="6"/>
    </row>
    <row r="475" spans="1:8" ht="13.5">
      <c r="A475" s="10"/>
      <c r="B475" s="3" t="s">
        <v>331</v>
      </c>
      <c r="C475" s="17"/>
      <c r="D475" s="73"/>
      <c r="E475" s="73"/>
      <c r="F475" s="73"/>
      <c r="G475" s="4"/>
      <c r="H475" s="6"/>
    </row>
    <row r="476" spans="1:8" ht="13.5">
      <c r="A476" s="10"/>
      <c r="B476" s="3"/>
      <c r="C476" s="17" t="s">
        <v>17</v>
      </c>
      <c r="D476" s="73">
        <f>23*2*0.33*3.14</f>
        <v>47.665200000000006</v>
      </c>
      <c r="E476" s="4" t="s">
        <v>141</v>
      </c>
      <c r="F476" s="6"/>
      <c r="G476" s="4" t="s">
        <v>142</v>
      </c>
      <c r="H476" s="6"/>
    </row>
    <row r="477" spans="1:8" ht="13.5">
      <c r="A477" s="10"/>
      <c r="B477" s="3"/>
      <c r="C477" s="17"/>
      <c r="D477" s="73"/>
      <c r="E477" s="4"/>
      <c r="F477" s="6"/>
      <c r="G477" s="4"/>
      <c r="H477" s="6"/>
    </row>
    <row r="478" spans="1:8" ht="13.5">
      <c r="A478" s="10"/>
      <c r="B478" s="3"/>
      <c r="C478" s="17"/>
      <c r="D478" s="73"/>
      <c r="E478" s="4"/>
      <c r="F478" s="6"/>
      <c r="G478" s="4"/>
      <c r="H478" s="6"/>
    </row>
    <row r="479" spans="1:8" ht="13.5">
      <c r="A479" s="10"/>
      <c r="B479" s="3"/>
      <c r="C479" s="17"/>
      <c r="D479" s="73"/>
      <c r="E479" s="4"/>
      <c r="F479" s="6"/>
      <c r="G479" s="4"/>
      <c r="H479" s="6"/>
    </row>
    <row r="480" spans="1:8" ht="13.5">
      <c r="A480" s="10"/>
      <c r="B480" s="3"/>
      <c r="C480" s="17"/>
      <c r="D480" s="73"/>
      <c r="E480" s="4"/>
      <c r="F480" s="6"/>
      <c r="G480" s="4"/>
      <c r="H480" s="6"/>
    </row>
    <row r="481" spans="1:8" ht="13.5">
      <c r="A481" s="10"/>
      <c r="B481" s="3"/>
      <c r="C481" s="17"/>
      <c r="D481" s="73"/>
      <c r="E481" s="4"/>
      <c r="F481" s="6"/>
      <c r="G481" s="4"/>
      <c r="H481" s="6"/>
    </row>
    <row r="482" spans="1:8" ht="123.75">
      <c r="A482" s="48" t="s">
        <v>103</v>
      </c>
      <c r="B482" s="3" t="s">
        <v>202</v>
      </c>
      <c r="C482" s="17"/>
      <c r="D482" s="73"/>
      <c r="E482" s="73"/>
      <c r="F482" s="73"/>
      <c r="G482" s="7"/>
      <c r="H482" s="6"/>
    </row>
    <row r="483" spans="1:8" ht="13.5">
      <c r="A483" s="10"/>
      <c r="B483" s="3" t="s">
        <v>19</v>
      </c>
      <c r="C483" s="17"/>
      <c r="D483" s="73"/>
      <c r="E483" s="73"/>
      <c r="F483" s="73"/>
      <c r="G483" s="7"/>
      <c r="H483" s="6"/>
    </row>
    <row r="484" spans="1:8" ht="13.5">
      <c r="A484" s="51"/>
      <c r="B484" s="3"/>
      <c r="C484" s="4"/>
      <c r="D484" s="4"/>
      <c r="E484" s="4"/>
      <c r="F484" s="4"/>
      <c r="G484" s="7"/>
      <c r="H484" s="6"/>
    </row>
    <row r="485" spans="1:8" ht="13.5">
      <c r="A485" s="51"/>
      <c r="B485" s="3" t="s">
        <v>83</v>
      </c>
      <c r="C485" s="4"/>
      <c r="D485" s="4"/>
      <c r="E485" s="4"/>
      <c r="F485" s="4"/>
      <c r="G485" s="7"/>
      <c r="H485" s="6"/>
    </row>
    <row r="486" spans="1:8" ht="13.5">
      <c r="A486" s="51"/>
      <c r="B486" s="3" t="s">
        <v>167</v>
      </c>
      <c r="C486" s="4"/>
      <c r="D486" s="4"/>
      <c r="E486" s="4"/>
      <c r="F486" s="4"/>
      <c r="G486" s="7"/>
      <c r="H486" s="6"/>
    </row>
    <row r="487" spans="1:8" ht="13.5">
      <c r="A487" s="51"/>
      <c r="B487" s="3" t="s">
        <v>168</v>
      </c>
      <c r="C487" s="4"/>
      <c r="D487" s="4"/>
      <c r="E487" s="4"/>
      <c r="F487" s="4"/>
      <c r="G487" s="7"/>
      <c r="H487" s="6"/>
    </row>
    <row r="488" spans="1:8" ht="13.5">
      <c r="A488" s="51"/>
      <c r="B488" s="3" t="s">
        <v>169</v>
      </c>
      <c r="C488" s="4"/>
      <c r="D488" s="4"/>
      <c r="E488" s="4"/>
      <c r="F488" s="4"/>
      <c r="G488" s="7"/>
      <c r="H488" s="6"/>
    </row>
    <row r="489" spans="1:8" ht="13.5">
      <c r="A489" s="10"/>
      <c r="B489" s="3"/>
      <c r="C489" s="17"/>
      <c r="D489" s="73"/>
      <c r="E489" s="73"/>
      <c r="F489" s="73"/>
      <c r="G489" s="7"/>
      <c r="H489" s="6"/>
    </row>
    <row r="490" spans="1:8" ht="27">
      <c r="A490" s="10" t="s">
        <v>12</v>
      </c>
      <c r="B490" s="74" t="s">
        <v>178</v>
      </c>
      <c r="C490" s="17"/>
      <c r="D490" s="73"/>
      <c r="E490" s="73"/>
      <c r="F490" s="39"/>
      <c r="G490" s="7"/>
      <c r="H490" s="6"/>
    </row>
    <row r="491" spans="1:8" ht="13.5">
      <c r="A491" s="10"/>
      <c r="B491" s="103" t="s">
        <v>170</v>
      </c>
      <c r="C491" s="99" t="s">
        <v>20</v>
      </c>
      <c r="D491" s="104">
        <v>23</v>
      </c>
      <c r="E491" s="4" t="s">
        <v>141</v>
      </c>
      <c r="F491" s="6"/>
      <c r="G491" s="4" t="s">
        <v>142</v>
      </c>
      <c r="H491" s="6"/>
    </row>
    <row r="492" spans="1:8" ht="358.5">
      <c r="A492" s="48" t="s">
        <v>104</v>
      </c>
      <c r="B492" s="40" t="s">
        <v>179</v>
      </c>
      <c r="C492" s="4"/>
      <c r="D492" s="4"/>
      <c r="E492" s="4"/>
      <c r="F492" s="4"/>
      <c r="G492" s="4"/>
      <c r="H492" s="4"/>
    </row>
    <row r="493" spans="1:8" ht="13.5">
      <c r="A493" s="48"/>
      <c r="B493" s="40"/>
      <c r="C493" s="4"/>
      <c r="D493" s="4"/>
      <c r="E493" s="4"/>
      <c r="F493" s="4"/>
      <c r="G493" s="4"/>
      <c r="H493" s="4"/>
    </row>
    <row r="494" spans="1:8" ht="13.5">
      <c r="A494" s="3"/>
      <c r="B494" s="3" t="s">
        <v>27</v>
      </c>
      <c r="C494" s="3"/>
      <c r="D494" s="3"/>
      <c r="E494" s="3"/>
      <c r="F494" s="4"/>
      <c r="G494" s="3"/>
      <c r="H494" s="4"/>
    </row>
    <row r="495" spans="1:8" ht="13.5">
      <c r="A495" s="10"/>
      <c r="B495" s="3" t="s">
        <v>83</v>
      </c>
      <c r="C495" s="12"/>
      <c r="D495" s="3"/>
      <c r="E495" s="12"/>
      <c r="F495" s="4"/>
      <c r="G495" s="12"/>
      <c r="H495" s="4"/>
    </row>
    <row r="496" spans="1:8" ht="13.5">
      <c r="A496" s="10"/>
      <c r="B496" s="3" t="s">
        <v>84</v>
      </c>
      <c r="C496" s="12"/>
      <c r="D496" s="3"/>
      <c r="E496" s="12"/>
      <c r="F496" s="4"/>
      <c r="G496" s="12"/>
      <c r="H496" s="4"/>
    </row>
    <row r="497" spans="1:8" ht="13.5">
      <c r="A497" s="10"/>
      <c r="B497" s="3" t="s">
        <v>85</v>
      </c>
      <c r="C497" s="12"/>
      <c r="D497" s="3"/>
      <c r="E497" s="12"/>
      <c r="F497" s="4"/>
      <c r="G497" s="12"/>
      <c r="H497" s="4"/>
    </row>
    <row r="498" spans="1:8" ht="13.5">
      <c r="A498" s="10"/>
      <c r="B498" s="3" t="s">
        <v>86</v>
      </c>
      <c r="C498" s="12"/>
      <c r="D498" s="3"/>
      <c r="E498" s="12"/>
      <c r="F498" s="4"/>
      <c r="G498" s="12"/>
      <c r="H498" s="4"/>
    </row>
    <row r="499" spans="1:8" ht="13.5">
      <c r="A499" s="3"/>
      <c r="B499" s="3"/>
      <c r="C499" s="3"/>
      <c r="D499" s="3"/>
      <c r="E499" s="3"/>
      <c r="F499" s="4"/>
      <c r="G499" s="3"/>
      <c r="H499" s="4"/>
    </row>
    <row r="500" spans="1:8" ht="13.5">
      <c r="A500" s="10"/>
      <c r="B500" s="3" t="s">
        <v>180</v>
      </c>
      <c r="C500" s="3"/>
      <c r="D500" s="3"/>
      <c r="E500" s="3"/>
      <c r="F500" s="4"/>
      <c r="G500" s="3"/>
      <c r="H500" s="4"/>
    </row>
    <row r="501" spans="1:8" ht="13.5">
      <c r="A501" s="10"/>
      <c r="B501" s="3" t="s">
        <v>329</v>
      </c>
      <c r="C501" s="3"/>
      <c r="D501" s="3"/>
      <c r="E501" s="3"/>
      <c r="F501" s="4"/>
      <c r="G501" s="3"/>
      <c r="H501" s="4"/>
    </row>
    <row r="502" spans="1:8" ht="13.5">
      <c r="A502" s="10"/>
      <c r="B502" s="15"/>
      <c r="C502" s="4" t="s">
        <v>17</v>
      </c>
      <c r="D502" s="6">
        <v>138</v>
      </c>
      <c r="E502" s="4" t="s">
        <v>141</v>
      </c>
      <c r="F502" s="6"/>
      <c r="G502" s="4" t="s">
        <v>142</v>
      </c>
      <c r="H502" s="6"/>
    </row>
    <row r="503" spans="1:8" ht="13.5">
      <c r="A503" s="48"/>
      <c r="B503" s="3" t="s">
        <v>181</v>
      </c>
      <c r="C503" s="12"/>
      <c r="D503" s="3"/>
      <c r="E503" s="12"/>
      <c r="F503" s="4"/>
      <c r="G503" s="12"/>
      <c r="H503" s="4"/>
    </row>
    <row r="504" spans="1:8" ht="13.5">
      <c r="A504" s="10"/>
      <c r="B504" s="3" t="s">
        <v>330</v>
      </c>
      <c r="C504" s="12"/>
      <c r="D504" s="3"/>
      <c r="E504" s="12"/>
      <c r="F504" s="4"/>
      <c r="G504" s="12"/>
      <c r="H504" s="4"/>
    </row>
    <row r="505" spans="1:8" ht="13.5">
      <c r="A505" s="10"/>
      <c r="B505" s="3"/>
      <c r="C505" s="13" t="s">
        <v>20</v>
      </c>
      <c r="D505" s="16">
        <v>46</v>
      </c>
      <c r="E505" s="4" t="s">
        <v>141</v>
      </c>
      <c r="F505" s="6"/>
      <c r="G505" s="4" t="s">
        <v>142</v>
      </c>
      <c r="H505" s="6"/>
    </row>
    <row r="506" spans="1:8" ht="13.5">
      <c r="A506" s="10"/>
      <c r="B506" s="3" t="s">
        <v>152</v>
      </c>
      <c r="C506" s="12"/>
      <c r="D506" s="3"/>
      <c r="E506" s="12"/>
      <c r="F506" s="4"/>
      <c r="G506" s="12"/>
      <c r="H506" s="4"/>
    </row>
    <row r="507" spans="1:8" ht="13.5">
      <c r="A507" s="48"/>
      <c r="B507" s="3" t="s">
        <v>182</v>
      </c>
      <c r="C507" s="12"/>
      <c r="D507" s="3"/>
      <c r="E507" s="12"/>
      <c r="F507" s="4"/>
      <c r="G507" s="12"/>
      <c r="H507" s="4"/>
    </row>
    <row r="508" spans="1:8" ht="13.5">
      <c r="A508" s="48"/>
      <c r="B508" s="3"/>
      <c r="C508" s="13" t="s">
        <v>20</v>
      </c>
      <c r="D508" s="16">
        <v>14</v>
      </c>
      <c r="E508" s="4" t="s">
        <v>141</v>
      </c>
      <c r="F508" s="6"/>
      <c r="G508" s="4" t="s">
        <v>142</v>
      </c>
      <c r="H508" s="6"/>
    </row>
    <row r="509" spans="1:8" ht="165">
      <c r="A509" s="48" t="s">
        <v>105</v>
      </c>
      <c r="B509" s="40" t="s">
        <v>183</v>
      </c>
      <c r="C509" s="12"/>
      <c r="D509" s="3"/>
      <c r="E509" s="12"/>
      <c r="F509" s="4"/>
      <c r="G509" s="12"/>
      <c r="H509" s="4"/>
    </row>
    <row r="510" spans="1:10" ht="13.5">
      <c r="A510" s="10"/>
      <c r="B510" s="3" t="s">
        <v>19</v>
      </c>
      <c r="C510" s="12"/>
      <c r="D510" s="3"/>
      <c r="E510" s="12"/>
      <c r="F510" s="4"/>
      <c r="G510" s="12"/>
      <c r="H510" s="4"/>
      <c r="J510" s="47"/>
    </row>
    <row r="511" spans="1:8" ht="13.5">
      <c r="A511" s="10"/>
      <c r="B511" s="3"/>
      <c r="C511" s="12"/>
      <c r="D511" s="3"/>
      <c r="E511" s="12"/>
      <c r="F511" s="4"/>
      <c r="G511" s="12"/>
      <c r="H511" s="4"/>
    </row>
    <row r="512" spans="1:8" ht="13.5">
      <c r="A512" s="10"/>
      <c r="B512" s="3" t="s">
        <v>83</v>
      </c>
      <c r="C512" s="12"/>
      <c r="D512" s="3"/>
      <c r="E512" s="12"/>
      <c r="F512" s="4"/>
      <c r="G512" s="12"/>
      <c r="H512" s="4"/>
    </row>
    <row r="513" spans="1:8" ht="13.5">
      <c r="A513" s="10"/>
      <c r="B513" s="3" t="s">
        <v>84</v>
      </c>
      <c r="C513" s="12"/>
      <c r="D513" s="3"/>
      <c r="E513" s="12"/>
      <c r="F513" s="4"/>
      <c r="G513" s="12"/>
      <c r="H513" s="4"/>
    </row>
    <row r="514" spans="1:8" ht="13.5">
      <c r="A514" s="10"/>
      <c r="B514" s="3" t="s">
        <v>85</v>
      </c>
      <c r="C514" s="12"/>
      <c r="D514" s="3"/>
      <c r="E514" s="12"/>
      <c r="F514" s="4"/>
      <c r="G514" s="12"/>
      <c r="H514" s="4"/>
    </row>
    <row r="515" spans="1:8" ht="13.5">
      <c r="A515" s="10"/>
      <c r="B515" s="3" t="s">
        <v>86</v>
      </c>
      <c r="C515" s="12"/>
      <c r="D515" s="3"/>
      <c r="E515" s="12"/>
      <c r="F515" s="4"/>
      <c r="G515" s="12"/>
      <c r="H515" s="4"/>
    </row>
    <row r="516" spans="1:8" ht="13.5">
      <c r="A516" s="10"/>
      <c r="B516" s="3"/>
      <c r="C516" s="12"/>
      <c r="D516" s="3"/>
      <c r="E516" s="12"/>
      <c r="F516" s="4"/>
      <c r="G516" s="12"/>
      <c r="H516" s="4"/>
    </row>
    <row r="517" spans="1:8" ht="13.5">
      <c r="A517" s="10"/>
      <c r="B517" s="3" t="s">
        <v>184</v>
      </c>
      <c r="C517" s="12"/>
      <c r="D517" s="3"/>
      <c r="E517" s="12"/>
      <c r="F517" s="4"/>
      <c r="G517" s="12"/>
      <c r="H517" s="4"/>
    </row>
    <row r="518" spans="1:8" ht="13.5">
      <c r="A518" s="10"/>
      <c r="B518" s="3" t="s">
        <v>328</v>
      </c>
      <c r="C518" s="12"/>
      <c r="D518" s="3"/>
      <c r="E518" s="12"/>
      <c r="F518" s="4"/>
      <c r="G518" s="12"/>
      <c r="H518" s="4"/>
    </row>
    <row r="519" spans="1:8" ht="14.25" customHeight="1">
      <c r="A519" s="10"/>
      <c r="B519" s="3"/>
      <c r="C519" s="13" t="s">
        <v>20</v>
      </c>
      <c r="D519" s="16">
        <v>23</v>
      </c>
      <c r="E519" s="4" t="s">
        <v>141</v>
      </c>
      <c r="F519" s="6"/>
      <c r="G519" s="4" t="s">
        <v>142</v>
      </c>
      <c r="H519" s="6"/>
    </row>
    <row r="520" spans="1:8" ht="41.25">
      <c r="A520" s="48" t="s">
        <v>113</v>
      </c>
      <c r="B520" s="40" t="s">
        <v>185</v>
      </c>
      <c r="C520" s="12"/>
      <c r="D520" s="3"/>
      <c r="E520" s="12"/>
      <c r="F520" s="4"/>
      <c r="G520" s="12"/>
      <c r="H520" s="4"/>
    </row>
    <row r="521" spans="1:8" ht="13.5">
      <c r="A521" s="10"/>
      <c r="B521" s="3" t="s">
        <v>19</v>
      </c>
      <c r="C521" s="12"/>
      <c r="D521" s="3"/>
      <c r="E521" s="12"/>
      <c r="F521" s="4"/>
      <c r="G521" s="12"/>
      <c r="H521" s="4"/>
    </row>
    <row r="522" spans="1:8" ht="13.5">
      <c r="A522" s="10"/>
      <c r="B522" s="3"/>
      <c r="C522" s="12"/>
      <c r="D522" s="3"/>
      <c r="E522" s="12"/>
      <c r="F522" s="4"/>
      <c r="G522" s="12"/>
      <c r="H522" s="4"/>
    </row>
    <row r="523" spans="1:8" ht="13.5">
      <c r="A523" s="10"/>
      <c r="B523" s="3" t="s">
        <v>83</v>
      </c>
      <c r="C523" s="12"/>
      <c r="D523" s="3"/>
      <c r="E523" s="12"/>
      <c r="F523" s="4"/>
      <c r="G523" s="12"/>
      <c r="H523" s="4"/>
    </row>
    <row r="524" spans="1:8" ht="13.5">
      <c r="A524" s="10"/>
      <c r="B524" s="3" t="s">
        <v>84</v>
      </c>
      <c r="C524" s="12"/>
      <c r="D524" s="3"/>
      <c r="E524" s="12"/>
      <c r="F524" s="4"/>
      <c r="G524" s="12"/>
      <c r="H524" s="4"/>
    </row>
    <row r="525" spans="1:8" ht="13.5">
      <c r="A525" s="10"/>
      <c r="B525" s="3" t="s">
        <v>85</v>
      </c>
      <c r="C525" s="12"/>
      <c r="D525" s="3"/>
      <c r="E525" s="12"/>
      <c r="F525" s="4"/>
      <c r="G525" s="12"/>
      <c r="H525" s="4"/>
    </row>
    <row r="526" spans="1:8" ht="13.5">
      <c r="A526" s="10"/>
      <c r="B526" s="3" t="s">
        <v>86</v>
      </c>
      <c r="C526" s="12"/>
      <c r="D526" s="3"/>
      <c r="E526" s="12"/>
      <c r="F526" s="4"/>
      <c r="G526" s="12"/>
      <c r="H526" s="4"/>
    </row>
    <row r="527" spans="1:8" ht="13.5">
      <c r="A527" s="10"/>
      <c r="B527" s="3"/>
      <c r="C527" s="12"/>
      <c r="D527" s="3"/>
      <c r="E527" s="12"/>
      <c r="F527" s="4"/>
      <c r="G527" s="12"/>
      <c r="H527" s="4"/>
    </row>
    <row r="528" spans="1:8" ht="13.5">
      <c r="A528" s="10"/>
      <c r="B528" s="3" t="s">
        <v>186</v>
      </c>
      <c r="C528" s="12"/>
      <c r="D528" s="3"/>
      <c r="E528" s="12"/>
      <c r="F528" s="4"/>
      <c r="G528" s="12"/>
      <c r="H528" s="4"/>
    </row>
    <row r="529" spans="1:8" ht="13.5">
      <c r="A529" s="10"/>
      <c r="B529" s="77" t="s">
        <v>328</v>
      </c>
      <c r="C529" s="12"/>
      <c r="D529" s="3"/>
      <c r="E529" s="12"/>
      <c r="F529" s="4"/>
      <c r="G529" s="12"/>
      <c r="H529" s="4"/>
    </row>
    <row r="530" spans="1:8" ht="14.25" customHeight="1">
      <c r="A530" s="10"/>
      <c r="B530" s="3"/>
      <c r="C530" s="13" t="s">
        <v>20</v>
      </c>
      <c r="D530" s="16">
        <v>23</v>
      </c>
      <c r="E530" s="4" t="s">
        <v>141</v>
      </c>
      <c r="F530" s="6"/>
      <c r="G530" s="4" t="s">
        <v>142</v>
      </c>
      <c r="H530" s="6"/>
    </row>
    <row r="531" spans="1:8" ht="317.25">
      <c r="A531" s="48" t="s">
        <v>114</v>
      </c>
      <c r="B531" s="40" t="s">
        <v>187</v>
      </c>
      <c r="C531" s="12"/>
      <c r="D531" s="3"/>
      <c r="E531" s="12"/>
      <c r="F531" s="4"/>
      <c r="G531" s="12"/>
      <c r="H531" s="4"/>
    </row>
    <row r="532" spans="1:8" ht="31.5" customHeight="1">
      <c r="A532" s="10"/>
      <c r="B532" s="72" t="s">
        <v>203</v>
      </c>
      <c r="C532" s="12"/>
      <c r="D532" s="3"/>
      <c r="E532" s="12"/>
      <c r="F532" s="4"/>
      <c r="G532" s="12"/>
      <c r="H532" s="4"/>
    </row>
    <row r="533" spans="1:8" ht="13.5">
      <c r="A533" s="10"/>
      <c r="B533" s="3" t="s">
        <v>19</v>
      </c>
      <c r="C533" s="12"/>
      <c r="D533" s="3"/>
      <c r="E533" s="12"/>
      <c r="F533" s="4"/>
      <c r="G533" s="12"/>
      <c r="H533" s="4"/>
    </row>
    <row r="534" spans="1:8" ht="13.5">
      <c r="A534" s="10"/>
      <c r="B534" s="3"/>
      <c r="C534" s="12"/>
      <c r="D534" s="3"/>
      <c r="E534" s="12"/>
      <c r="F534" s="4"/>
      <c r="G534" s="12"/>
      <c r="H534" s="4"/>
    </row>
    <row r="535" spans="1:8" ht="13.5">
      <c r="A535" s="10"/>
      <c r="B535" s="3" t="s">
        <v>83</v>
      </c>
      <c r="C535" s="12"/>
      <c r="D535" s="3"/>
      <c r="E535" s="12"/>
      <c r="F535" s="4"/>
      <c r="G535" s="12"/>
      <c r="H535" s="4"/>
    </row>
    <row r="536" spans="1:8" ht="13.5">
      <c r="A536" s="10"/>
      <c r="B536" s="3" t="s">
        <v>84</v>
      </c>
      <c r="C536" s="12"/>
      <c r="D536" s="3"/>
      <c r="E536" s="12"/>
      <c r="F536" s="4"/>
      <c r="G536" s="12"/>
      <c r="H536" s="4"/>
    </row>
    <row r="537" spans="1:8" ht="13.5">
      <c r="A537" s="10"/>
      <c r="B537" s="3" t="s">
        <v>85</v>
      </c>
      <c r="C537" s="12"/>
      <c r="D537" s="3"/>
      <c r="E537" s="12"/>
      <c r="F537" s="4"/>
      <c r="G537" s="12"/>
      <c r="H537" s="4"/>
    </row>
    <row r="538" spans="1:8" ht="13.5">
      <c r="A538" s="10"/>
      <c r="B538" s="3" t="s">
        <v>86</v>
      </c>
      <c r="C538" s="12"/>
      <c r="D538" s="3"/>
      <c r="E538" s="12"/>
      <c r="F538" s="4"/>
      <c r="G538" s="12"/>
      <c r="H538" s="4"/>
    </row>
    <row r="539" spans="1:8" ht="13.5">
      <c r="A539" s="10"/>
      <c r="B539" s="3"/>
      <c r="C539" s="13" t="s">
        <v>20</v>
      </c>
      <c r="D539" s="16">
        <v>23</v>
      </c>
      <c r="E539" s="4" t="s">
        <v>141</v>
      </c>
      <c r="F539" s="6"/>
      <c r="G539" s="4" t="s">
        <v>142</v>
      </c>
      <c r="H539" s="6"/>
    </row>
    <row r="540" spans="1:8" ht="69">
      <c r="A540" s="10" t="s">
        <v>115</v>
      </c>
      <c r="B540" s="40" t="s">
        <v>47</v>
      </c>
      <c r="C540" s="4"/>
      <c r="D540" s="3"/>
      <c r="E540" s="4"/>
      <c r="F540" s="12"/>
      <c r="G540" s="4"/>
      <c r="H540" s="4"/>
    </row>
    <row r="541" spans="1:8" ht="13.5">
      <c r="A541" s="10"/>
      <c r="B541" s="3" t="s">
        <v>19</v>
      </c>
      <c r="C541" s="4"/>
      <c r="D541" s="3"/>
      <c r="E541" s="4"/>
      <c r="F541" s="12"/>
      <c r="G541" s="4"/>
      <c r="H541" s="4"/>
    </row>
    <row r="542" spans="1:8" ht="13.5">
      <c r="A542" s="10"/>
      <c r="B542" s="3" t="s">
        <v>365</v>
      </c>
      <c r="C542" s="4"/>
      <c r="D542" s="3"/>
      <c r="E542" s="4"/>
      <c r="F542" s="12"/>
      <c r="G542" s="4"/>
      <c r="H542" s="4"/>
    </row>
    <row r="543" spans="1:8" ht="13.5">
      <c r="A543" s="10"/>
      <c r="B543" s="3"/>
      <c r="C543" s="13" t="s">
        <v>20</v>
      </c>
      <c r="D543" s="16">
        <v>8</v>
      </c>
      <c r="E543" s="4" t="s">
        <v>141</v>
      </c>
      <c r="F543" s="6"/>
      <c r="G543" s="4" t="s">
        <v>142</v>
      </c>
      <c r="H543" s="6"/>
    </row>
    <row r="544" spans="1:8" ht="141.75" customHeight="1">
      <c r="A544" s="10" t="s">
        <v>116</v>
      </c>
      <c r="B544" s="40" t="s">
        <v>91</v>
      </c>
      <c r="C544" s="3"/>
      <c r="D544" s="3"/>
      <c r="E544" s="3"/>
      <c r="F544" s="4"/>
      <c r="G544" s="3"/>
      <c r="H544" s="4"/>
    </row>
    <row r="545" spans="1:8" ht="15" customHeight="1">
      <c r="A545" s="10"/>
      <c r="B545" s="3" t="s">
        <v>66</v>
      </c>
      <c r="C545" s="3"/>
      <c r="D545" s="3"/>
      <c r="E545" s="3"/>
      <c r="F545" s="4"/>
      <c r="G545" s="3"/>
      <c r="H545" s="4"/>
    </row>
    <row r="546" spans="1:8" ht="15" customHeight="1">
      <c r="A546" s="10"/>
      <c r="B546" s="3" t="s">
        <v>208</v>
      </c>
      <c r="C546" s="3"/>
      <c r="D546" s="3"/>
      <c r="E546" s="3"/>
      <c r="F546" s="4"/>
      <c r="G546" s="3"/>
      <c r="H546" s="4"/>
    </row>
    <row r="547" spans="1:8" ht="13.5">
      <c r="A547" s="10"/>
      <c r="B547" s="15"/>
      <c r="C547" s="4" t="s">
        <v>67</v>
      </c>
      <c r="D547" s="39">
        <v>2.5</v>
      </c>
      <c r="E547" s="4" t="s">
        <v>141</v>
      </c>
      <c r="F547" s="6"/>
      <c r="G547" s="4" t="s">
        <v>142</v>
      </c>
      <c r="H547" s="6"/>
    </row>
    <row r="548" spans="1:8" ht="99" customHeight="1">
      <c r="A548" s="10" t="s">
        <v>117</v>
      </c>
      <c r="B548" s="40" t="s">
        <v>204</v>
      </c>
      <c r="C548" s="3"/>
      <c r="D548" s="3"/>
      <c r="E548" s="3"/>
      <c r="F548" s="4"/>
      <c r="G548" s="3"/>
      <c r="H548" s="4"/>
    </row>
    <row r="549" spans="1:8" ht="15.75">
      <c r="A549" s="10"/>
      <c r="B549" s="3" t="s">
        <v>82</v>
      </c>
      <c r="C549" s="3"/>
      <c r="D549" s="3"/>
      <c r="E549" s="3"/>
      <c r="F549" s="4"/>
      <c r="G549" s="3"/>
      <c r="H549" s="4"/>
    </row>
    <row r="550" spans="1:8" ht="15" customHeight="1">
      <c r="A550" s="10"/>
      <c r="B550" s="3"/>
      <c r="C550" s="3"/>
      <c r="D550" s="3"/>
      <c r="E550" s="3"/>
      <c r="F550" s="4"/>
      <c r="G550" s="3"/>
      <c r="H550" s="4"/>
    </row>
    <row r="551" spans="1:8" ht="15.75">
      <c r="A551" s="10"/>
      <c r="B551" s="3" t="s">
        <v>209</v>
      </c>
      <c r="C551" s="3"/>
      <c r="D551" s="3"/>
      <c r="E551" s="3"/>
      <c r="F551" s="4"/>
      <c r="G551" s="3"/>
      <c r="H551" s="4"/>
    </row>
    <row r="552" spans="1:8" ht="15.75">
      <c r="A552" s="10"/>
      <c r="B552" s="15"/>
      <c r="C552" s="4" t="s">
        <v>25</v>
      </c>
      <c r="D552" s="19">
        <v>17.6</v>
      </c>
      <c r="E552" s="4" t="s">
        <v>141</v>
      </c>
      <c r="F552" s="6"/>
      <c r="G552" s="4" t="s">
        <v>142</v>
      </c>
      <c r="H552" s="6"/>
    </row>
    <row r="553" spans="1:8" ht="126" customHeight="1">
      <c r="A553" s="48" t="s">
        <v>118</v>
      </c>
      <c r="B553" s="40" t="s">
        <v>0</v>
      </c>
      <c r="C553" s="4"/>
      <c r="D553" s="4"/>
      <c r="E553" s="4"/>
      <c r="F553" s="4"/>
      <c r="G553" s="4"/>
      <c r="H553" s="4"/>
    </row>
    <row r="554" spans="1:8" ht="15.75">
      <c r="A554" s="10"/>
      <c r="B554" s="3" t="s">
        <v>78</v>
      </c>
      <c r="C554" s="3"/>
      <c r="D554" s="3"/>
      <c r="E554" s="3"/>
      <c r="F554" s="4"/>
      <c r="G554" s="3"/>
      <c r="H554" s="4"/>
    </row>
    <row r="555" spans="1:8" ht="13.5">
      <c r="A555" s="10"/>
      <c r="B555" s="3"/>
      <c r="C555" s="3"/>
      <c r="D555" s="3"/>
      <c r="E555" s="3"/>
      <c r="F555" s="4"/>
      <c r="G555" s="3"/>
      <c r="H555" s="4"/>
    </row>
    <row r="556" spans="1:8" ht="13.5">
      <c r="A556" s="10"/>
      <c r="B556" s="3" t="s">
        <v>44</v>
      </c>
      <c r="C556" s="3"/>
      <c r="D556" s="3"/>
      <c r="E556" s="3"/>
      <c r="F556" s="4"/>
      <c r="G556" s="3"/>
      <c r="H556" s="4"/>
    </row>
    <row r="557" spans="1:8" ht="15.75">
      <c r="A557" s="10"/>
      <c r="B557" s="3" t="s">
        <v>327</v>
      </c>
      <c r="C557" s="3"/>
      <c r="D557" s="3"/>
      <c r="E557" s="3"/>
      <c r="F557" s="4"/>
      <c r="G557" s="3"/>
      <c r="H557" s="4"/>
    </row>
    <row r="558" spans="1:8" ht="13.5">
      <c r="A558" s="10"/>
      <c r="B558" s="3"/>
      <c r="C558" s="3"/>
      <c r="D558" s="3"/>
      <c r="E558" s="3"/>
      <c r="F558" s="4"/>
      <c r="G558" s="3"/>
      <c r="H558" s="4"/>
    </row>
    <row r="559" spans="1:8" ht="15.75">
      <c r="A559" s="10"/>
      <c r="B559" s="15" t="s">
        <v>1</v>
      </c>
      <c r="C559" s="17" t="s">
        <v>25</v>
      </c>
      <c r="D559" s="44">
        <f>23*6*1.5</f>
        <v>207</v>
      </c>
      <c r="E559" s="4" t="s">
        <v>141</v>
      </c>
      <c r="F559" s="6"/>
      <c r="G559" s="4" t="s">
        <v>142</v>
      </c>
      <c r="H559" s="6"/>
    </row>
    <row r="560" spans="1:8" ht="13.5">
      <c r="A560" s="32"/>
      <c r="B560" s="56"/>
      <c r="C560" s="55"/>
      <c r="D560" s="58"/>
      <c r="E560" s="55"/>
      <c r="F560" s="57"/>
      <c r="G560" s="55"/>
      <c r="H560" s="54"/>
    </row>
    <row r="561" spans="1:8" ht="13.5">
      <c r="A561" s="32"/>
      <c r="B561" s="115" t="s">
        <v>156</v>
      </c>
      <c r="C561" s="115"/>
      <c r="D561" s="115"/>
      <c r="E561" s="115"/>
      <c r="F561" s="115"/>
      <c r="G561" s="34"/>
      <c r="H561" s="29"/>
    </row>
    <row r="562" spans="1:8" ht="13.5">
      <c r="A562" s="33"/>
      <c r="B562" s="26"/>
      <c r="C562" s="26"/>
      <c r="D562" s="26"/>
      <c r="E562" s="26"/>
      <c r="F562" s="26"/>
      <c r="G562" s="26"/>
      <c r="H562" s="31"/>
    </row>
    <row r="563" spans="1:8" ht="13.5">
      <c r="A563" s="10"/>
      <c r="B563" s="9"/>
      <c r="C563" s="9"/>
      <c r="D563" s="9"/>
      <c r="E563" s="9"/>
      <c r="F563" s="9"/>
      <c r="G563" s="9"/>
      <c r="H563" s="18"/>
    </row>
    <row r="564" spans="1:8" ht="13.5">
      <c r="A564" s="24" t="s">
        <v>134</v>
      </c>
      <c r="B564" s="115" t="s">
        <v>120</v>
      </c>
      <c r="C564" s="115"/>
      <c r="D564" s="115"/>
      <c r="E564" s="115"/>
      <c r="F564" s="115"/>
      <c r="G564" s="115"/>
      <c r="H564" s="115"/>
    </row>
    <row r="565" spans="1:8" ht="13.5">
      <c r="A565" s="25"/>
      <c r="B565" s="26"/>
      <c r="C565" s="26"/>
      <c r="D565" s="26"/>
      <c r="E565" s="26"/>
      <c r="F565" s="26"/>
      <c r="G565" s="26"/>
      <c r="H565" s="26"/>
    </row>
    <row r="566" spans="1:8" s="67" customFormat="1" ht="27">
      <c r="A566" s="10" t="s">
        <v>57</v>
      </c>
      <c r="B566" s="40" t="s">
        <v>121</v>
      </c>
      <c r="C566" s="4"/>
      <c r="D566" s="4"/>
      <c r="E566" s="4"/>
      <c r="F566" s="4"/>
      <c r="G566" s="49"/>
      <c r="H566" s="49"/>
    </row>
    <row r="567" spans="1:8" s="67" customFormat="1" ht="151.5">
      <c r="A567" s="10"/>
      <c r="B567" s="40" t="s">
        <v>145</v>
      </c>
      <c r="C567" s="4"/>
      <c r="D567" s="4"/>
      <c r="E567" s="4"/>
      <c r="F567" s="4"/>
      <c r="G567" s="49"/>
      <c r="H567" s="49"/>
    </row>
    <row r="568" spans="1:8" s="67" customFormat="1" ht="156.75" customHeight="1">
      <c r="A568" s="10"/>
      <c r="B568" s="40" t="s">
        <v>122</v>
      </c>
      <c r="C568" s="4"/>
      <c r="D568" s="4"/>
      <c r="E568" s="4"/>
      <c r="F568" s="4"/>
      <c r="G568" s="49"/>
      <c r="H568" s="49"/>
    </row>
    <row r="569" spans="1:8" s="67" customFormat="1" ht="96">
      <c r="A569" s="10"/>
      <c r="B569" s="40" t="s">
        <v>123</v>
      </c>
      <c r="C569" s="4"/>
      <c r="D569" s="4"/>
      <c r="E569" s="4"/>
      <c r="F569" s="4"/>
      <c r="G569" s="49"/>
      <c r="H569" s="49"/>
    </row>
    <row r="570" spans="1:8" s="67" customFormat="1" ht="41.25">
      <c r="A570" s="10"/>
      <c r="B570" s="40" t="s">
        <v>124</v>
      </c>
      <c r="C570" s="4"/>
      <c r="D570" s="4"/>
      <c r="E570" s="4"/>
      <c r="F570" s="4"/>
      <c r="G570" s="49"/>
      <c r="H570" s="49"/>
    </row>
    <row r="571" spans="1:8" s="67" customFormat="1" ht="85.5" customHeight="1">
      <c r="A571" s="10"/>
      <c r="B571" s="40" t="s">
        <v>125</v>
      </c>
      <c r="C571" s="4"/>
      <c r="D571" s="4"/>
      <c r="E571" s="4"/>
      <c r="F571" s="4"/>
      <c r="G571" s="49"/>
      <c r="H571" s="49"/>
    </row>
    <row r="572" spans="1:8" s="67" customFormat="1" ht="41.25">
      <c r="A572" s="10"/>
      <c r="B572" s="40" t="s">
        <v>126</v>
      </c>
      <c r="C572" s="4"/>
      <c r="D572" s="4"/>
      <c r="E572" s="4"/>
      <c r="F572" s="4"/>
      <c r="G572" s="49"/>
      <c r="H572" s="49"/>
    </row>
    <row r="573" spans="1:8" s="67" customFormat="1" ht="13.5">
      <c r="A573" s="10"/>
      <c r="B573" s="40"/>
      <c r="C573" s="4"/>
      <c r="D573" s="4"/>
      <c r="E573" s="4"/>
      <c r="F573" s="4"/>
      <c r="G573" s="49"/>
      <c r="H573" s="49"/>
    </row>
    <row r="574" spans="1:8" s="67" customFormat="1" ht="13.5">
      <c r="A574" s="10"/>
      <c r="B574" s="3" t="s">
        <v>27</v>
      </c>
      <c r="C574" s="4"/>
      <c r="D574" s="4"/>
      <c r="E574" s="4"/>
      <c r="F574" s="4"/>
      <c r="G574" s="49"/>
      <c r="H574" s="49"/>
    </row>
    <row r="575" spans="1:8" s="67" customFormat="1" ht="13.5">
      <c r="A575" s="10"/>
      <c r="B575" s="3"/>
      <c r="C575" s="4"/>
      <c r="D575" s="4"/>
      <c r="E575" s="4"/>
      <c r="F575" s="4"/>
      <c r="G575" s="49"/>
      <c r="H575" s="49"/>
    </row>
    <row r="576" spans="1:8" s="67" customFormat="1" ht="13.5">
      <c r="A576" s="10"/>
      <c r="B576" s="3" t="s">
        <v>188</v>
      </c>
      <c r="C576" s="4"/>
      <c r="D576" s="4"/>
      <c r="E576" s="4"/>
      <c r="F576" s="4"/>
      <c r="G576" s="49"/>
      <c r="H576" s="49"/>
    </row>
    <row r="577" spans="1:8" s="67" customFormat="1" ht="13.5">
      <c r="A577" s="10"/>
      <c r="B577" s="3"/>
      <c r="C577" s="4"/>
      <c r="D577" s="4"/>
      <c r="E577" s="4"/>
      <c r="F577" s="4"/>
      <c r="G577" s="49"/>
      <c r="H577" s="49"/>
    </row>
    <row r="578" spans="1:13" ht="13.5">
      <c r="A578" s="10"/>
      <c r="B578" s="3"/>
      <c r="C578" s="4"/>
      <c r="D578" s="4"/>
      <c r="E578" s="4"/>
      <c r="F578" s="4"/>
      <c r="G578" s="4"/>
      <c r="H578" s="4"/>
      <c r="M578" s="3"/>
    </row>
    <row r="579" spans="1:13" ht="13.5">
      <c r="A579" s="10"/>
      <c r="B579" s="3" t="s">
        <v>322</v>
      </c>
      <c r="C579" s="4"/>
      <c r="D579" s="4"/>
      <c r="E579" s="4"/>
      <c r="F579" s="4"/>
      <c r="G579" s="4"/>
      <c r="H579" s="4"/>
      <c r="M579" s="3"/>
    </row>
    <row r="580" spans="1:13" ht="13.5">
      <c r="A580" s="10"/>
      <c r="B580" s="3" t="s">
        <v>323</v>
      </c>
      <c r="C580" s="4"/>
      <c r="D580" s="4"/>
      <c r="E580" s="4"/>
      <c r="F580" s="4"/>
      <c r="G580" s="4"/>
      <c r="H580" s="4"/>
      <c r="M580" s="3"/>
    </row>
    <row r="581" spans="1:13" ht="13.5">
      <c r="A581" s="10"/>
      <c r="B581" s="3" t="s">
        <v>324</v>
      </c>
      <c r="C581" s="4"/>
      <c r="D581" s="4"/>
      <c r="E581" s="4"/>
      <c r="F581" s="4"/>
      <c r="G581" s="4"/>
      <c r="H581" s="4"/>
      <c r="M581" s="3"/>
    </row>
    <row r="582" spans="1:13" ht="13.5">
      <c r="A582" s="10"/>
      <c r="B582" s="3" t="s">
        <v>325</v>
      </c>
      <c r="C582" s="4"/>
      <c r="D582" s="4"/>
      <c r="E582" s="4"/>
      <c r="F582" s="4"/>
      <c r="G582" s="4"/>
      <c r="H582" s="4"/>
      <c r="M582" s="3"/>
    </row>
    <row r="583" spans="1:13" ht="13.5">
      <c r="A583" s="10"/>
      <c r="B583" s="3"/>
      <c r="C583" s="4"/>
      <c r="D583" s="4"/>
      <c r="E583" s="4"/>
      <c r="F583" s="4"/>
      <c r="G583" s="4"/>
      <c r="H583" s="4"/>
      <c r="M583" s="3"/>
    </row>
    <row r="584" spans="1:13" ht="13.5">
      <c r="A584" s="10"/>
      <c r="B584" s="3" t="s">
        <v>326</v>
      </c>
      <c r="C584" s="4"/>
      <c r="D584" s="4"/>
      <c r="E584" s="4"/>
      <c r="F584" s="4"/>
      <c r="G584" s="4"/>
      <c r="H584" s="4"/>
      <c r="M584" s="3"/>
    </row>
    <row r="585" spans="1:13" ht="13.5">
      <c r="A585" s="10"/>
      <c r="B585" s="3"/>
      <c r="C585" s="4"/>
      <c r="D585" s="4"/>
      <c r="E585" s="4"/>
      <c r="F585" s="4"/>
      <c r="G585" s="4"/>
      <c r="H585" s="4"/>
      <c r="M585" s="3"/>
    </row>
    <row r="586" spans="1:8" s="67" customFormat="1" ht="13.5">
      <c r="A586" s="10"/>
      <c r="B586" s="3"/>
      <c r="C586" s="4"/>
      <c r="D586" s="4"/>
      <c r="E586" s="4"/>
      <c r="F586" s="4"/>
      <c r="G586" s="49"/>
      <c r="H586" s="49"/>
    </row>
    <row r="587" spans="1:8" s="67" customFormat="1" ht="13.5">
      <c r="A587" s="10"/>
      <c r="B587" s="3" t="s">
        <v>189</v>
      </c>
      <c r="C587" s="4"/>
      <c r="D587" s="4"/>
      <c r="E587" s="4"/>
      <c r="F587" s="4"/>
      <c r="G587" s="49"/>
      <c r="H587" s="49"/>
    </row>
    <row r="588" spans="1:8" s="67" customFormat="1" ht="13.5">
      <c r="A588" s="10"/>
      <c r="B588" s="11" t="s">
        <v>321</v>
      </c>
      <c r="C588" s="4"/>
      <c r="D588" s="4"/>
      <c r="E588" s="4"/>
      <c r="F588" s="4"/>
      <c r="G588" s="49"/>
      <c r="H588" s="49"/>
    </row>
    <row r="589" spans="1:8" s="67" customFormat="1" ht="13.5">
      <c r="A589" s="10"/>
      <c r="B589" s="3" t="s">
        <v>320</v>
      </c>
      <c r="C589" s="4"/>
      <c r="D589" s="4"/>
      <c r="E589" s="4"/>
      <c r="F589" s="4"/>
      <c r="G589" s="49"/>
      <c r="H589" s="49"/>
    </row>
    <row r="590" spans="1:8" s="67" customFormat="1" ht="13.5">
      <c r="A590" s="51"/>
      <c r="B590" s="15"/>
      <c r="C590" s="4" t="s">
        <v>17</v>
      </c>
      <c r="D590" s="44">
        <v>931</v>
      </c>
      <c r="E590" s="4" t="s">
        <v>141</v>
      </c>
      <c r="F590" s="6"/>
      <c r="G590" s="4" t="s">
        <v>142</v>
      </c>
      <c r="H590" s="6"/>
    </row>
    <row r="591" spans="1:8" ht="13.5">
      <c r="A591" s="10" t="s">
        <v>58</v>
      </c>
      <c r="B591" s="40" t="s">
        <v>127</v>
      </c>
      <c r="C591" s="4"/>
      <c r="D591" s="4"/>
      <c r="E591" s="4"/>
      <c r="F591" s="4"/>
      <c r="G591" s="12"/>
      <c r="H591" s="12"/>
    </row>
    <row r="592" spans="1:8" ht="138">
      <c r="A592" s="10"/>
      <c r="B592" s="40" t="s">
        <v>128</v>
      </c>
      <c r="C592" s="4"/>
      <c r="D592" s="4"/>
      <c r="E592" s="4"/>
      <c r="F592" s="4"/>
      <c r="G592" s="12"/>
      <c r="H592" s="12"/>
    </row>
    <row r="593" spans="1:8" ht="82.5">
      <c r="A593" s="10"/>
      <c r="B593" s="40" t="s">
        <v>129</v>
      </c>
      <c r="C593" s="4"/>
      <c r="D593" s="4"/>
      <c r="E593" s="4"/>
      <c r="F593" s="4"/>
      <c r="G593" s="12"/>
      <c r="H593" s="12"/>
    </row>
    <row r="594" spans="1:8" ht="110.25">
      <c r="A594" s="10"/>
      <c r="B594" s="40" t="s">
        <v>130</v>
      </c>
      <c r="C594" s="4"/>
      <c r="D594" s="4"/>
      <c r="E594" s="4"/>
      <c r="F594" s="4"/>
      <c r="G594" s="12"/>
      <c r="H594" s="12"/>
    </row>
    <row r="595" spans="1:8" ht="110.25">
      <c r="A595" s="10"/>
      <c r="B595" s="40" t="s">
        <v>131</v>
      </c>
      <c r="C595" s="4"/>
      <c r="D595" s="4"/>
      <c r="E595" s="4"/>
      <c r="F595" s="4"/>
      <c r="G595" s="12"/>
      <c r="H595" s="12"/>
    </row>
    <row r="596" spans="1:8" ht="151.5">
      <c r="A596" s="10"/>
      <c r="B596" s="40" t="s">
        <v>132</v>
      </c>
      <c r="C596" s="4"/>
      <c r="D596" s="4"/>
      <c r="E596" s="4"/>
      <c r="F596" s="4"/>
      <c r="G596" s="12"/>
      <c r="H596" s="12"/>
    </row>
    <row r="597" spans="1:8" ht="110.25">
      <c r="A597" s="10"/>
      <c r="B597" s="40" t="s">
        <v>40</v>
      </c>
      <c r="C597" s="4"/>
      <c r="D597" s="4"/>
      <c r="E597" s="4"/>
      <c r="F597" s="4"/>
      <c r="G597" s="12"/>
      <c r="H597" s="12"/>
    </row>
    <row r="598" spans="1:8" ht="99" customHeight="1">
      <c r="A598" s="10"/>
      <c r="B598" s="40" t="s">
        <v>41</v>
      </c>
      <c r="C598" s="4"/>
      <c r="D598" s="4"/>
      <c r="E598" s="4"/>
      <c r="F598" s="4"/>
      <c r="G598" s="12"/>
      <c r="H598" s="12"/>
    </row>
    <row r="599" spans="1:8" ht="41.25">
      <c r="A599" s="10"/>
      <c r="B599" s="40" t="s">
        <v>42</v>
      </c>
      <c r="C599" s="4"/>
      <c r="D599" s="4"/>
      <c r="E599" s="4"/>
      <c r="F599" s="4"/>
      <c r="G599" s="12"/>
      <c r="H599" s="12"/>
    </row>
    <row r="600" spans="1:8" ht="13.5">
      <c r="A600" s="10"/>
      <c r="B600" s="3" t="s">
        <v>27</v>
      </c>
      <c r="C600" s="4"/>
      <c r="D600" s="4"/>
      <c r="E600" s="4"/>
      <c r="F600" s="4"/>
      <c r="G600" s="12"/>
      <c r="H600" s="12"/>
    </row>
    <row r="601" spans="1:8" ht="13.5">
      <c r="A601" s="10"/>
      <c r="B601" s="3"/>
      <c r="C601" s="4"/>
      <c r="D601" s="4"/>
      <c r="E601" s="4"/>
      <c r="F601" s="4"/>
      <c r="G601" s="12"/>
      <c r="H601" s="12"/>
    </row>
    <row r="602" spans="1:8" ht="13.5">
      <c r="A602" s="10"/>
      <c r="B602" s="3"/>
      <c r="C602" s="4" t="s">
        <v>17</v>
      </c>
      <c r="D602" s="6">
        <v>913</v>
      </c>
      <c r="E602" s="19" t="s">
        <v>141</v>
      </c>
      <c r="F602" s="19"/>
      <c r="G602" s="4" t="s">
        <v>142</v>
      </c>
      <c r="H602" s="6"/>
    </row>
    <row r="603" spans="1:8" ht="27">
      <c r="A603" s="10" t="s">
        <v>59</v>
      </c>
      <c r="B603" s="40" t="s">
        <v>43</v>
      </c>
      <c r="C603" s="4"/>
      <c r="D603" s="4"/>
      <c r="E603" s="4"/>
      <c r="F603" s="4"/>
      <c r="G603" s="12"/>
      <c r="H603" s="12"/>
    </row>
    <row r="604" spans="1:8" ht="90.75" customHeight="1">
      <c r="A604" s="10"/>
      <c r="B604" s="40" t="s">
        <v>2</v>
      </c>
      <c r="C604" s="4"/>
      <c r="D604" s="4"/>
      <c r="E604" s="4"/>
      <c r="F604" s="4"/>
      <c r="G604" s="12"/>
      <c r="H604" s="12"/>
    </row>
    <row r="605" spans="1:8" ht="110.25">
      <c r="A605" s="10"/>
      <c r="B605" s="40" t="s">
        <v>3</v>
      </c>
      <c r="C605" s="4"/>
      <c r="D605" s="4"/>
      <c r="E605" s="4"/>
      <c r="F605" s="4"/>
      <c r="G605" s="12"/>
      <c r="H605" s="12"/>
    </row>
    <row r="606" spans="1:8" ht="41.25">
      <c r="A606" s="10"/>
      <c r="B606" s="40" t="s">
        <v>4</v>
      </c>
      <c r="C606" s="4"/>
      <c r="D606" s="4"/>
      <c r="E606" s="4"/>
      <c r="F606" s="4"/>
      <c r="G606" s="12"/>
      <c r="H606" s="12"/>
    </row>
    <row r="607" spans="1:8" ht="13.5">
      <c r="A607" s="10"/>
      <c r="B607" s="3" t="s">
        <v>27</v>
      </c>
      <c r="C607" s="4"/>
      <c r="D607" s="4"/>
      <c r="E607" s="4"/>
      <c r="F607" s="4"/>
      <c r="G607" s="12"/>
      <c r="H607" s="12"/>
    </row>
    <row r="608" spans="1:8" ht="13.5">
      <c r="A608" s="10"/>
      <c r="B608" s="3"/>
      <c r="C608" s="4" t="s">
        <v>17</v>
      </c>
      <c r="D608" s="6">
        <v>913</v>
      </c>
      <c r="E608" s="19" t="s">
        <v>141</v>
      </c>
      <c r="F608" s="19"/>
      <c r="G608" s="4" t="s">
        <v>142</v>
      </c>
      <c r="H608" s="6"/>
    </row>
    <row r="609" spans="1:8" ht="13.5">
      <c r="A609" s="28"/>
      <c r="B609" s="28"/>
      <c r="C609" s="63"/>
      <c r="D609" s="53"/>
      <c r="E609" s="63"/>
      <c r="F609" s="54"/>
      <c r="G609" s="63"/>
      <c r="H609" s="54"/>
    </row>
    <row r="610" spans="1:8" ht="13.5">
      <c r="A610" s="32"/>
      <c r="B610" s="115" t="s">
        <v>157</v>
      </c>
      <c r="C610" s="115"/>
      <c r="D610" s="115"/>
      <c r="E610" s="115"/>
      <c r="F610" s="115"/>
      <c r="G610" s="34"/>
      <c r="H610" s="29"/>
    </row>
    <row r="611" spans="1:8" ht="13.5">
      <c r="A611" s="33"/>
      <c r="B611" s="26"/>
      <c r="C611" s="26"/>
      <c r="D611" s="26"/>
      <c r="E611" s="26"/>
      <c r="F611" s="26"/>
      <c r="G611" s="26"/>
      <c r="H611" s="31"/>
    </row>
    <row r="612" spans="1:8" ht="13.5">
      <c r="A612" s="116"/>
      <c r="B612" s="116"/>
      <c r="C612" s="116"/>
      <c r="D612" s="116"/>
      <c r="E612" s="116"/>
      <c r="F612" s="116"/>
      <c r="G612" s="116"/>
      <c r="H612" s="116"/>
    </row>
    <row r="613" spans="1:8" ht="15">
      <c r="A613" s="22"/>
      <c r="B613" s="118" t="s">
        <v>14</v>
      </c>
      <c r="C613" s="118"/>
      <c r="D613" s="118"/>
      <c r="E613" s="118"/>
      <c r="F613" s="118"/>
      <c r="G613" s="118"/>
      <c r="H613" s="118"/>
    </row>
    <row r="614" spans="1:8" ht="13.5">
      <c r="A614" s="116"/>
      <c r="B614" s="116"/>
      <c r="C614" s="116"/>
      <c r="D614" s="116"/>
      <c r="E614" s="116"/>
      <c r="F614" s="116"/>
      <c r="G614" s="116"/>
      <c r="H614" s="116"/>
    </row>
    <row r="615" spans="1:8" s="65" customFormat="1" ht="47.25" customHeight="1">
      <c r="A615" s="101" t="s">
        <v>57</v>
      </c>
      <c r="B615" s="113" t="s">
        <v>214</v>
      </c>
      <c r="C615" s="114"/>
      <c r="D615" s="114"/>
      <c r="E615" s="114"/>
      <c r="F615" s="114"/>
      <c r="G615" s="114"/>
      <c r="H615" s="114"/>
    </row>
    <row r="616" spans="1:8" ht="13.5">
      <c r="A616" s="116"/>
      <c r="B616" s="116"/>
      <c r="C616" s="116"/>
      <c r="D616" s="116"/>
      <c r="E616" s="116"/>
      <c r="F616" s="116"/>
      <c r="G616" s="116"/>
      <c r="H616" s="116"/>
    </row>
    <row r="617" spans="1:8" ht="13.5">
      <c r="A617" s="23" t="s">
        <v>15</v>
      </c>
      <c r="B617" s="110" t="s">
        <v>16</v>
      </c>
      <c r="C617" s="110"/>
      <c r="D617" s="110"/>
      <c r="E617" s="110"/>
      <c r="F617" s="110"/>
      <c r="G617" s="5"/>
      <c r="H617" s="18"/>
    </row>
    <row r="618" spans="1:8" ht="13.5">
      <c r="A618" s="23" t="s">
        <v>23</v>
      </c>
      <c r="B618" s="110" t="s">
        <v>24</v>
      </c>
      <c r="C618" s="110"/>
      <c r="D618" s="110"/>
      <c r="E618" s="110"/>
      <c r="F618" s="110"/>
      <c r="G618" s="5"/>
      <c r="H618" s="18"/>
    </row>
    <row r="619" spans="1:8" ht="13.5">
      <c r="A619" s="23" t="s">
        <v>29</v>
      </c>
      <c r="B619" s="110" t="s">
        <v>30</v>
      </c>
      <c r="C619" s="110"/>
      <c r="D619" s="110"/>
      <c r="E619" s="110"/>
      <c r="F619" s="110"/>
      <c r="G619" s="5"/>
      <c r="H619" s="18"/>
    </row>
    <row r="620" spans="1:8" ht="13.5">
      <c r="A620" s="23" t="s">
        <v>55</v>
      </c>
      <c r="B620" s="110" t="s">
        <v>137</v>
      </c>
      <c r="C620" s="110"/>
      <c r="D620" s="110"/>
      <c r="E620" s="110"/>
      <c r="F620" s="110"/>
      <c r="G620" s="5"/>
      <c r="H620" s="18"/>
    </row>
    <row r="621" spans="1:8" ht="13.5">
      <c r="A621" s="23" t="s">
        <v>56</v>
      </c>
      <c r="B621" s="110" t="s">
        <v>77</v>
      </c>
      <c r="C621" s="110"/>
      <c r="D621" s="110"/>
      <c r="E621" s="110"/>
      <c r="F621" s="110"/>
      <c r="G621" s="5"/>
      <c r="H621" s="18"/>
    </row>
    <row r="622" spans="1:8" ht="13.5">
      <c r="A622" s="23" t="s">
        <v>64</v>
      </c>
      <c r="B622" s="110" t="s">
        <v>154</v>
      </c>
      <c r="C622" s="110"/>
      <c r="D622" s="110"/>
      <c r="E622" s="110"/>
      <c r="F622" s="110"/>
      <c r="G622" s="5"/>
      <c r="H622" s="18"/>
    </row>
    <row r="623" spans="1:8" ht="13.5">
      <c r="A623" s="23" t="s">
        <v>101</v>
      </c>
      <c r="B623" s="110" t="s">
        <v>46</v>
      </c>
      <c r="C623" s="110"/>
      <c r="D623" s="110"/>
      <c r="E623" s="110"/>
      <c r="F623" s="110"/>
      <c r="G623" s="5"/>
      <c r="H623" s="18"/>
    </row>
    <row r="624" spans="1:8" ht="13.5">
      <c r="A624" s="23" t="s">
        <v>134</v>
      </c>
      <c r="B624" s="110" t="s">
        <v>120</v>
      </c>
      <c r="C624" s="110"/>
      <c r="D624" s="110"/>
      <c r="E624" s="110"/>
      <c r="F624" s="110"/>
      <c r="G624" s="5"/>
      <c r="H624" s="18"/>
    </row>
    <row r="625" spans="1:8" ht="13.5">
      <c r="A625" s="64"/>
      <c r="B625" s="111" t="s">
        <v>140</v>
      </c>
      <c r="C625" s="111"/>
      <c r="D625" s="111"/>
      <c r="E625" s="111"/>
      <c r="F625" s="111"/>
      <c r="G625" s="59"/>
      <c r="H625" s="61"/>
    </row>
    <row r="626" spans="1:8" ht="12.75">
      <c r="A626" s="1"/>
      <c r="B626" s="1"/>
      <c r="C626" s="1"/>
      <c r="D626" s="1"/>
      <c r="E626" s="1"/>
      <c r="F626" s="1"/>
      <c r="G626" s="1"/>
      <c r="H626" s="1"/>
    </row>
    <row r="627" spans="1:8" ht="12.75">
      <c r="A627" s="1"/>
      <c r="B627" s="1"/>
      <c r="C627" s="1"/>
      <c r="D627" s="1"/>
      <c r="E627" s="1"/>
      <c r="F627" s="1"/>
      <c r="G627" s="1"/>
      <c r="H627" s="1"/>
    </row>
  </sheetData>
  <sheetProtection/>
  <mergeCells count="37">
    <mergeCell ref="A1:F1"/>
    <mergeCell ref="G1:H1"/>
    <mergeCell ref="B307:F307"/>
    <mergeCell ref="B266:H266"/>
    <mergeCell ref="B263:F263"/>
    <mergeCell ref="A3:H3"/>
    <mergeCell ref="B5:H5"/>
    <mergeCell ref="B7:H7"/>
    <mergeCell ref="A2:H2"/>
    <mergeCell ref="A4:H4"/>
    <mergeCell ref="A616:H616"/>
    <mergeCell ref="B214:F214"/>
    <mergeCell ref="A6:H6"/>
    <mergeCell ref="A310:H310"/>
    <mergeCell ref="B564:H564"/>
    <mergeCell ref="B411:F411"/>
    <mergeCell ref="B217:H217"/>
    <mergeCell ref="B412:H412"/>
    <mergeCell ref="A614:H614"/>
    <mergeCell ref="B613:H613"/>
    <mergeCell ref="B60:F60"/>
    <mergeCell ref="B615:H615"/>
    <mergeCell ref="B610:F610"/>
    <mergeCell ref="B561:F561"/>
    <mergeCell ref="B62:H62"/>
    <mergeCell ref="B287:F287"/>
    <mergeCell ref="B290:H290"/>
    <mergeCell ref="A612:H612"/>
    <mergeCell ref="B624:F624"/>
    <mergeCell ref="B625:F625"/>
    <mergeCell ref="B620:F620"/>
    <mergeCell ref="B619:F619"/>
    <mergeCell ref="B617:F617"/>
    <mergeCell ref="B623:F623"/>
    <mergeCell ref="B622:F622"/>
    <mergeCell ref="B621:F621"/>
    <mergeCell ref="B618:F618"/>
  </mergeCells>
  <printOptions/>
  <pageMargins left="0.984251968503937" right="0.3937007874015748" top="0.3937007874015748" bottom="0.7874015748031497" header="0.3937007874015748" footer="0.3937007874015748"/>
  <pageSetup firstPageNumber="1" useFirstPageNumber="1" horizontalDpi="600" verticalDpi="600" orientation="portrait" paperSize="9" scale="90" r:id="rId1"/>
  <rowBreaks count="13" manualBreakCount="13">
    <brk id="11" max="255" man="1"/>
    <brk id="60" max="255" man="1"/>
    <brk id="215" max="255" man="1"/>
    <brk id="264" max="255" man="1"/>
    <brk id="288" max="255" man="1"/>
    <brk id="307" max="255" man="1"/>
    <brk id="411" max="255" man="1"/>
    <brk id="435" max="7" man="1"/>
    <brk id="561" max="7" man="1"/>
    <brk id="575" max="7" man="1"/>
    <brk id="595" max="7" man="1"/>
    <brk id="605" max="7" man="1"/>
    <brk id="611" max="255" man="1"/>
  </rowBreaks>
</worksheet>
</file>

<file path=xl/worksheets/sheet2.xml><?xml version="1.0" encoding="utf-8"?>
<worksheet xmlns="http://schemas.openxmlformats.org/spreadsheetml/2006/main" xmlns:r="http://schemas.openxmlformats.org/officeDocument/2006/relationships">
  <dimension ref="A1:M49"/>
  <sheetViews>
    <sheetView zoomScaleSheetLayoutView="100" workbookViewId="0" topLeftCell="A25">
      <selection activeCell="N31" sqref="N31"/>
    </sheetView>
  </sheetViews>
  <sheetFormatPr defaultColWidth="9.140625" defaultRowHeight="12.75"/>
  <cols>
    <col min="1" max="1" width="5.421875" style="0" customWidth="1"/>
    <col min="2" max="2" width="42.8515625" style="0" customWidth="1"/>
    <col min="3" max="3" width="5.421875" style="0" customWidth="1"/>
    <col min="4" max="4" width="8.28125" style="0" customWidth="1"/>
    <col min="5" max="5" width="5.421875" style="0" customWidth="1"/>
    <col min="6" max="6" width="11.140625" style="0" customWidth="1"/>
    <col min="7" max="7" width="5.421875" style="0" customWidth="1"/>
    <col min="8" max="8" width="11.421875" style="0" customWidth="1"/>
  </cols>
  <sheetData>
    <row r="1" spans="1:8" ht="12.75">
      <c r="A1" s="119" t="s">
        <v>210</v>
      </c>
      <c r="B1" s="120"/>
      <c r="C1" s="120"/>
      <c r="D1" s="120"/>
      <c r="E1" s="120"/>
      <c r="F1" s="120"/>
      <c r="G1" s="121"/>
      <c r="H1" s="122"/>
    </row>
    <row r="2" spans="1:8" ht="12.75">
      <c r="A2" s="132" t="s">
        <v>159</v>
      </c>
      <c r="B2" s="132"/>
      <c r="C2" s="132"/>
      <c r="D2" s="132"/>
      <c r="E2" s="132"/>
      <c r="F2" s="132"/>
      <c r="G2" s="132"/>
      <c r="H2" s="132"/>
    </row>
    <row r="3" spans="1:9" ht="12.75">
      <c r="A3" s="133"/>
      <c r="B3" s="133"/>
      <c r="C3" s="133"/>
      <c r="D3" s="133"/>
      <c r="E3" s="133"/>
      <c r="F3" s="133"/>
      <c r="G3" s="133"/>
      <c r="H3" s="133"/>
      <c r="I3" s="2"/>
    </row>
    <row r="4" spans="1:8" ht="36.75" customHeight="1">
      <c r="A4" s="62" t="s">
        <v>60</v>
      </c>
      <c r="B4" s="124" t="s">
        <v>52</v>
      </c>
      <c r="C4" s="130"/>
      <c r="D4" s="130"/>
      <c r="E4" s="130"/>
      <c r="F4" s="130"/>
      <c r="G4" s="130"/>
      <c r="H4" s="131"/>
    </row>
    <row r="5" spans="1:9" ht="15.75" customHeight="1">
      <c r="A5" s="117"/>
      <c r="B5" s="117"/>
      <c r="C5" s="117"/>
      <c r="D5" s="117"/>
      <c r="E5" s="117"/>
      <c r="F5" s="117"/>
      <c r="G5" s="117"/>
      <c r="H5" s="117"/>
      <c r="I5" t="s">
        <v>80</v>
      </c>
    </row>
    <row r="6" spans="1:8" ht="69">
      <c r="A6" s="48" t="s">
        <v>57</v>
      </c>
      <c r="B6" s="40" t="s">
        <v>8</v>
      </c>
      <c r="C6" s="4"/>
      <c r="D6" s="4"/>
      <c r="E6" s="4"/>
      <c r="F6" s="4"/>
      <c r="G6" s="4"/>
      <c r="H6" s="4"/>
    </row>
    <row r="7" spans="1:8" ht="15.75">
      <c r="A7" s="10"/>
      <c r="B7" s="3" t="s">
        <v>36</v>
      </c>
      <c r="C7" s="4"/>
      <c r="D7" s="4"/>
      <c r="E7" s="4"/>
      <c r="F7" s="4"/>
      <c r="G7" s="4"/>
      <c r="H7" s="4"/>
    </row>
    <row r="8" spans="1:8" ht="13.5">
      <c r="A8" s="10"/>
      <c r="B8" s="3"/>
      <c r="C8" s="4"/>
      <c r="D8" s="4"/>
      <c r="E8" s="4"/>
      <c r="F8" s="4"/>
      <c r="G8" s="4"/>
      <c r="H8" s="4"/>
    </row>
    <row r="9" spans="1:13" ht="13.5">
      <c r="A9" s="10"/>
      <c r="B9" s="3"/>
      <c r="C9" s="4"/>
      <c r="D9" s="4"/>
      <c r="E9" s="4"/>
      <c r="F9" s="4"/>
      <c r="G9" s="4"/>
      <c r="H9" s="4"/>
      <c r="M9" s="3"/>
    </row>
    <row r="10" spans="1:13" ht="13.5">
      <c r="A10" s="10"/>
      <c r="B10" s="3" t="s">
        <v>307</v>
      </c>
      <c r="C10" s="4"/>
      <c r="D10" s="4"/>
      <c r="E10" s="4"/>
      <c r="F10" s="4"/>
      <c r="G10" s="4"/>
      <c r="H10" s="4"/>
      <c r="M10" s="3"/>
    </row>
    <row r="11" spans="1:13" ht="13.5">
      <c r="A11" s="10"/>
      <c r="B11" s="3" t="s">
        <v>310</v>
      </c>
      <c r="C11" s="4"/>
      <c r="D11" s="4"/>
      <c r="E11" s="4"/>
      <c r="F11" s="4"/>
      <c r="G11" s="4"/>
      <c r="H11" s="4"/>
      <c r="M11" s="3"/>
    </row>
    <row r="12" spans="1:13" ht="13.5">
      <c r="A12" s="10"/>
      <c r="B12" s="3" t="s">
        <v>311</v>
      </c>
      <c r="C12" s="4"/>
      <c r="D12" s="4"/>
      <c r="E12" s="4"/>
      <c r="F12" s="4"/>
      <c r="G12" s="4"/>
      <c r="H12" s="4"/>
      <c r="M12" s="3"/>
    </row>
    <row r="13" spans="1:13" ht="13.5">
      <c r="A13" s="10"/>
      <c r="B13" s="3" t="s">
        <v>312</v>
      </c>
      <c r="C13" s="4"/>
      <c r="D13" s="4"/>
      <c r="E13" s="4"/>
      <c r="F13" s="4"/>
      <c r="G13" s="4"/>
      <c r="H13" s="4"/>
      <c r="M13" s="3"/>
    </row>
    <row r="14" spans="1:13" ht="13.5">
      <c r="A14" s="10"/>
      <c r="B14" s="106"/>
      <c r="C14" s="4"/>
      <c r="D14" s="4"/>
      <c r="E14" s="4"/>
      <c r="F14" s="4"/>
      <c r="G14" s="4"/>
      <c r="H14" s="4"/>
      <c r="M14" s="3"/>
    </row>
    <row r="15" spans="1:13" ht="13.5">
      <c r="A15" s="10"/>
      <c r="B15" s="46" t="s">
        <v>339</v>
      </c>
      <c r="C15" s="4"/>
      <c r="D15" s="4"/>
      <c r="E15" s="4"/>
      <c r="F15" s="4"/>
      <c r="G15" s="4"/>
      <c r="H15" s="4"/>
      <c r="M15" s="3"/>
    </row>
    <row r="16" spans="1:8" ht="13.5">
      <c r="A16" s="10"/>
      <c r="B16" s="3" t="s">
        <v>340</v>
      </c>
      <c r="C16" s="4"/>
      <c r="D16" s="4"/>
      <c r="E16" s="4"/>
      <c r="F16" s="4"/>
      <c r="G16" s="4"/>
      <c r="H16" s="4"/>
    </row>
    <row r="17" spans="1:8" ht="13.5">
      <c r="A17" s="10"/>
      <c r="B17" s="3"/>
      <c r="C17" s="4" t="s">
        <v>17</v>
      </c>
      <c r="D17" s="6">
        <v>931</v>
      </c>
      <c r="E17" s="4" t="s">
        <v>141</v>
      </c>
      <c r="F17" s="6"/>
      <c r="G17" s="4" t="s">
        <v>142</v>
      </c>
      <c r="H17" s="6"/>
    </row>
    <row r="18" spans="1:8" ht="138">
      <c r="A18" s="48" t="s">
        <v>58</v>
      </c>
      <c r="B18" s="40" t="s">
        <v>190</v>
      </c>
      <c r="C18" s="4"/>
      <c r="D18" s="4"/>
      <c r="E18" s="4"/>
      <c r="F18" s="4"/>
      <c r="G18" s="4"/>
      <c r="H18" s="4"/>
    </row>
    <row r="19" spans="1:8" ht="15.75">
      <c r="A19" s="10"/>
      <c r="B19" s="3" t="s">
        <v>37</v>
      </c>
      <c r="C19" s="4"/>
      <c r="D19" s="4"/>
      <c r="E19" s="4"/>
      <c r="F19" s="4"/>
      <c r="G19" s="4"/>
      <c r="H19" s="4"/>
    </row>
    <row r="20" spans="1:8" ht="13.5">
      <c r="A20" s="10"/>
      <c r="B20" s="3"/>
      <c r="C20" s="4"/>
      <c r="D20" s="4"/>
      <c r="E20" s="4"/>
      <c r="F20" s="4"/>
      <c r="G20" s="4"/>
      <c r="H20" s="4"/>
    </row>
    <row r="21" spans="1:13" ht="13.5">
      <c r="A21" s="10" t="s">
        <v>12</v>
      </c>
      <c r="B21" s="3"/>
      <c r="C21" s="4"/>
      <c r="D21" s="4"/>
      <c r="E21" s="4"/>
      <c r="F21" s="4"/>
      <c r="G21" s="4"/>
      <c r="H21" s="4"/>
      <c r="M21" s="3"/>
    </row>
    <row r="22" spans="1:13" ht="13.5">
      <c r="A22" s="10"/>
      <c r="B22" s="3" t="s">
        <v>307</v>
      </c>
      <c r="C22" s="4"/>
      <c r="D22" s="4"/>
      <c r="E22" s="4"/>
      <c r="F22" s="4"/>
      <c r="G22" s="4"/>
      <c r="H22" s="4"/>
      <c r="M22" s="3"/>
    </row>
    <row r="23" spans="1:13" ht="13.5">
      <c r="A23" s="10"/>
      <c r="B23" s="3" t="s">
        <v>310</v>
      </c>
      <c r="C23" s="4"/>
      <c r="D23" s="4"/>
      <c r="E23" s="4"/>
      <c r="F23" s="4"/>
      <c r="G23" s="4"/>
      <c r="H23" s="4"/>
      <c r="M23" s="3"/>
    </row>
    <row r="24" spans="1:13" ht="13.5">
      <c r="A24" s="10"/>
      <c r="B24" s="3" t="s">
        <v>311</v>
      </c>
      <c r="C24" s="4"/>
      <c r="D24" s="4"/>
      <c r="E24" s="4"/>
      <c r="F24" s="4"/>
      <c r="G24" s="4"/>
      <c r="H24" s="4"/>
      <c r="M24" s="3"/>
    </row>
    <row r="25" spans="1:13" ht="13.5">
      <c r="A25" s="10"/>
      <c r="B25" s="3" t="s">
        <v>312</v>
      </c>
      <c r="C25" s="4"/>
      <c r="D25" s="4"/>
      <c r="E25" s="4"/>
      <c r="F25" s="4"/>
      <c r="G25" s="4"/>
      <c r="H25" s="4"/>
      <c r="M25" s="3"/>
    </row>
    <row r="26" spans="1:13" ht="13.5">
      <c r="A26" s="10"/>
      <c r="B26" s="106"/>
      <c r="C26" s="4"/>
      <c r="D26" s="4"/>
      <c r="E26" s="4"/>
      <c r="F26" s="4"/>
      <c r="G26" s="4"/>
      <c r="H26" s="4"/>
      <c r="M26" s="3"/>
    </row>
    <row r="27" spans="1:13" ht="13.5">
      <c r="A27" s="10"/>
      <c r="B27" s="46" t="s">
        <v>339</v>
      </c>
      <c r="C27" s="4"/>
      <c r="D27" s="4"/>
      <c r="E27" s="4"/>
      <c r="F27" s="4"/>
      <c r="G27" s="4"/>
      <c r="H27" s="4"/>
      <c r="M27" s="3"/>
    </row>
    <row r="28" spans="1:8" ht="13.5">
      <c r="A28" s="10"/>
      <c r="B28" s="3" t="s">
        <v>340</v>
      </c>
      <c r="C28" s="4"/>
      <c r="D28" s="4"/>
      <c r="E28" s="4"/>
      <c r="F28" s="4"/>
      <c r="G28" s="4"/>
      <c r="H28" s="4"/>
    </row>
    <row r="29" spans="1:8" ht="13.5">
      <c r="A29" s="10"/>
      <c r="B29" s="3"/>
      <c r="C29" s="4" t="s">
        <v>17</v>
      </c>
      <c r="D29" s="6">
        <v>931</v>
      </c>
      <c r="E29" s="4" t="s">
        <v>141</v>
      </c>
      <c r="F29" s="6"/>
      <c r="G29" s="4" t="s">
        <v>142</v>
      </c>
      <c r="H29" s="6"/>
    </row>
    <row r="30" spans="1:8" ht="13.5">
      <c r="A30" s="10" t="s">
        <v>11</v>
      </c>
      <c r="B30" s="3" t="s">
        <v>366</v>
      </c>
      <c r="C30" s="4"/>
      <c r="D30" s="4"/>
      <c r="E30" s="4"/>
      <c r="F30" s="4"/>
      <c r="G30" s="4"/>
      <c r="H30" s="4"/>
    </row>
    <row r="31" spans="1:8" ht="13.5">
      <c r="A31" s="10"/>
      <c r="B31" s="11" t="s">
        <v>341</v>
      </c>
      <c r="C31" s="4"/>
      <c r="D31" s="4"/>
      <c r="E31" s="4"/>
      <c r="F31" s="4"/>
      <c r="G31" s="4"/>
      <c r="H31" s="4"/>
    </row>
    <row r="32" spans="1:8" ht="13.5">
      <c r="A32" s="10"/>
      <c r="B32" s="3" t="s">
        <v>367</v>
      </c>
      <c r="C32" s="4"/>
      <c r="D32" s="4"/>
      <c r="E32" s="4"/>
      <c r="F32" s="4"/>
      <c r="G32" s="4"/>
      <c r="H32" s="4"/>
    </row>
    <row r="33" spans="1:8" ht="13.5">
      <c r="A33" s="10"/>
      <c r="B33" s="3"/>
      <c r="C33" s="13" t="s">
        <v>20</v>
      </c>
      <c r="D33" s="14">
        <v>54</v>
      </c>
      <c r="E33" s="4" t="s">
        <v>141</v>
      </c>
      <c r="F33" s="6"/>
      <c r="G33" s="4" t="s">
        <v>142</v>
      </c>
      <c r="H33" s="6"/>
    </row>
    <row r="34" spans="1:8" ht="13.5">
      <c r="A34" s="10"/>
      <c r="B34" s="3"/>
      <c r="C34" s="13"/>
      <c r="D34" s="14"/>
      <c r="E34" s="4"/>
      <c r="F34" s="6"/>
      <c r="G34" s="4"/>
      <c r="H34" s="6"/>
    </row>
    <row r="35" spans="1:8" ht="69">
      <c r="A35" s="10" t="s">
        <v>59</v>
      </c>
      <c r="B35" s="40" t="s">
        <v>136</v>
      </c>
      <c r="C35" s="4"/>
      <c r="D35" s="4"/>
      <c r="E35" s="4"/>
      <c r="F35" s="4"/>
      <c r="G35" s="4"/>
      <c r="H35" s="4"/>
    </row>
    <row r="36" spans="1:8" ht="15.75">
      <c r="A36" s="10"/>
      <c r="B36" s="3" t="s">
        <v>36</v>
      </c>
      <c r="C36" s="4"/>
      <c r="D36" s="4"/>
      <c r="E36" s="4"/>
      <c r="F36" s="4"/>
      <c r="G36" s="4"/>
      <c r="H36" s="4"/>
    </row>
    <row r="37" spans="1:8" ht="13.5">
      <c r="A37" s="10"/>
      <c r="B37" s="3"/>
      <c r="C37" s="4" t="s">
        <v>17</v>
      </c>
      <c r="D37" s="6">
        <v>931</v>
      </c>
      <c r="E37" s="4" t="s">
        <v>141</v>
      </c>
      <c r="F37" s="6"/>
      <c r="G37" s="4" t="s">
        <v>142</v>
      </c>
      <c r="H37" s="6"/>
    </row>
    <row r="38" spans="1:8" ht="17.25" customHeight="1">
      <c r="A38" s="10"/>
      <c r="B38" s="3"/>
      <c r="C38" s="4"/>
      <c r="D38" s="6"/>
      <c r="E38" s="4"/>
      <c r="F38" s="6"/>
      <c r="G38" s="4"/>
      <c r="H38" s="6"/>
    </row>
    <row r="39" spans="1:8" ht="82.5">
      <c r="A39" s="10" t="s">
        <v>60</v>
      </c>
      <c r="B39" s="40" t="s">
        <v>48</v>
      </c>
      <c r="C39" s="4"/>
      <c r="D39" s="4"/>
      <c r="E39" s="4"/>
      <c r="F39" s="4"/>
      <c r="G39" s="4"/>
      <c r="H39" s="4"/>
    </row>
    <row r="40" spans="1:8" ht="13.5">
      <c r="A40" s="10"/>
      <c r="B40" s="3" t="s">
        <v>27</v>
      </c>
      <c r="C40" s="4"/>
      <c r="D40" s="4"/>
      <c r="E40" s="4"/>
      <c r="F40" s="4"/>
      <c r="G40" s="4"/>
      <c r="H40" s="4"/>
    </row>
    <row r="41" spans="1:8" ht="13.5">
      <c r="A41" s="10"/>
      <c r="B41" s="3"/>
      <c r="C41" s="4" t="s">
        <v>17</v>
      </c>
      <c r="D41" s="6">
        <v>931</v>
      </c>
      <c r="E41" s="4" t="s">
        <v>141</v>
      </c>
      <c r="F41" s="6"/>
      <c r="G41" s="4" t="s">
        <v>142</v>
      </c>
      <c r="H41" s="6"/>
    </row>
    <row r="42" spans="1:8" ht="57" customHeight="1">
      <c r="A42" s="10" t="s">
        <v>61</v>
      </c>
      <c r="B42" s="40" t="s">
        <v>51</v>
      </c>
      <c r="C42" s="4"/>
      <c r="D42" s="4"/>
      <c r="E42" s="4"/>
      <c r="F42" s="4"/>
      <c r="G42" s="4"/>
      <c r="H42" s="4"/>
    </row>
    <row r="43" spans="1:8" ht="13.5">
      <c r="A43" s="10"/>
      <c r="B43" s="3" t="s">
        <v>19</v>
      </c>
      <c r="C43" s="4"/>
      <c r="D43" s="4"/>
      <c r="E43" s="4"/>
      <c r="F43" s="4"/>
      <c r="G43" s="4"/>
      <c r="H43" s="4"/>
    </row>
    <row r="44" spans="1:8" ht="13.5">
      <c r="A44" s="10"/>
      <c r="B44" s="3"/>
      <c r="C44" s="41" t="s">
        <v>20</v>
      </c>
      <c r="D44" s="14">
        <v>1</v>
      </c>
      <c r="E44" s="4" t="s">
        <v>141</v>
      </c>
      <c r="F44" s="6"/>
      <c r="G44" s="4" t="s">
        <v>142</v>
      </c>
      <c r="H44" s="6"/>
    </row>
    <row r="45" spans="1:8" s="66" customFormat="1" ht="13.5">
      <c r="A45" s="69"/>
      <c r="B45" s="68"/>
      <c r="C45" s="70"/>
      <c r="D45" s="71"/>
      <c r="E45" s="4"/>
      <c r="F45" s="6"/>
      <c r="G45" s="4"/>
      <c r="H45" s="6"/>
    </row>
    <row r="46" spans="1:8" ht="13.5">
      <c r="A46" s="96"/>
      <c r="B46" s="129" t="s">
        <v>191</v>
      </c>
      <c r="C46" s="129"/>
      <c r="D46" s="129"/>
      <c r="E46" s="129"/>
      <c r="F46" s="129"/>
      <c r="G46" s="95"/>
      <c r="H46" s="61"/>
    </row>
    <row r="48" spans="1:8" ht="12.75">
      <c r="A48" s="1"/>
      <c r="B48" s="1"/>
      <c r="C48" s="1"/>
      <c r="D48" s="1"/>
      <c r="E48" s="1"/>
      <c r="F48" s="1"/>
      <c r="G48" s="1"/>
      <c r="H48" s="1"/>
    </row>
    <row r="49" spans="1:8" ht="12.75">
      <c r="A49" s="1"/>
      <c r="B49" s="1"/>
      <c r="C49" s="1"/>
      <c r="D49" s="1"/>
      <c r="E49" s="1"/>
      <c r="F49" s="1"/>
      <c r="G49" s="1"/>
      <c r="H49" s="1"/>
    </row>
  </sheetData>
  <sheetProtection/>
  <mergeCells count="6">
    <mergeCell ref="A1:F1"/>
    <mergeCell ref="G1:H1"/>
    <mergeCell ref="B46:F46"/>
    <mergeCell ref="B4:H4"/>
    <mergeCell ref="A5:H5"/>
    <mergeCell ref="A2:H3"/>
  </mergeCells>
  <printOptions/>
  <pageMargins left="0.984251968503937" right="0.3937007874015748" top="0.3937007874015748" bottom="0.7874015748031497" header="0.7874015748031497" footer="0.3937007874015748"/>
  <pageSetup firstPageNumber="88" useFirstPageNumber="1" horizontalDpi="600" verticalDpi="600" orientation="portrait" paperSize="9" scale="90" r:id="rId1"/>
  <headerFooter alignWithMargins="0">
    <oddFooter>&amp;L      Rijeka, lipanj 2017.&amp;Rstr. &amp;P</oddFooter>
  </headerFooter>
</worksheet>
</file>

<file path=xl/worksheets/sheet3.xml><?xml version="1.0" encoding="utf-8"?>
<worksheet xmlns="http://schemas.openxmlformats.org/spreadsheetml/2006/main" xmlns:r="http://schemas.openxmlformats.org/officeDocument/2006/relationships">
  <dimension ref="A1:H32"/>
  <sheetViews>
    <sheetView zoomScaleSheetLayoutView="100" workbookViewId="0" topLeftCell="A1">
      <selection activeCell="J24" sqref="J24"/>
    </sheetView>
  </sheetViews>
  <sheetFormatPr defaultColWidth="9.140625" defaultRowHeight="12.75"/>
  <cols>
    <col min="1" max="1" width="5.421875" style="0" customWidth="1"/>
    <col min="2" max="2" width="42.8515625" style="0" customWidth="1"/>
    <col min="3" max="3" width="5.421875" style="0" customWidth="1"/>
    <col min="4" max="4" width="8.28125" style="0" customWidth="1"/>
    <col min="5" max="5" width="5.421875" style="0" customWidth="1"/>
    <col min="6" max="6" width="11.140625" style="0" customWidth="1"/>
    <col min="7" max="7" width="5.421875" style="0" customWidth="1"/>
    <col min="8" max="8" width="11.421875" style="0" customWidth="1"/>
  </cols>
  <sheetData>
    <row r="1" spans="1:8" ht="12.75">
      <c r="A1" s="119"/>
      <c r="B1" s="120"/>
      <c r="C1" s="120"/>
      <c r="D1" s="120"/>
      <c r="E1" s="120"/>
      <c r="F1" s="120"/>
      <c r="G1" s="121"/>
      <c r="H1" s="122"/>
    </row>
    <row r="2" spans="1:8" ht="12.75">
      <c r="A2" s="134"/>
      <c r="B2" s="135"/>
      <c r="C2" s="135"/>
      <c r="D2" s="135"/>
      <c r="E2" s="135"/>
      <c r="F2" s="135"/>
      <c r="G2" s="136"/>
      <c r="H2" s="137"/>
    </row>
    <row r="3" spans="1:8" ht="12.75">
      <c r="A3" s="117"/>
      <c r="B3" s="117"/>
      <c r="C3" s="117"/>
      <c r="D3" s="117"/>
      <c r="E3" s="117"/>
      <c r="F3" s="117"/>
      <c r="G3" s="117"/>
      <c r="H3" s="117"/>
    </row>
    <row r="4" spans="1:8" ht="15" customHeight="1">
      <c r="A4" s="116"/>
      <c r="B4" s="116"/>
      <c r="C4" s="116"/>
      <c r="D4" s="116"/>
      <c r="E4" s="116"/>
      <c r="F4" s="116"/>
      <c r="G4" s="116"/>
      <c r="H4" s="116"/>
    </row>
    <row r="5" spans="1:8" ht="15">
      <c r="A5" s="22"/>
      <c r="B5" s="118" t="s">
        <v>215</v>
      </c>
      <c r="C5" s="118"/>
      <c r="D5" s="118"/>
      <c r="E5" s="118"/>
      <c r="F5" s="118"/>
      <c r="G5" s="118"/>
      <c r="H5" s="118"/>
    </row>
    <row r="6" spans="1:8" ht="13.5">
      <c r="A6" s="116"/>
      <c r="B6" s="116"/>
      <c r="C6" s="116"/>
      <c r="D6" s="116"/>
      <c r="E6" s="116"/>
      <c r="F6" s="116"/>
      <c r="G6" s="116"/>
      <c r="H6" s="116"/>
    </row>
    <row r="7" spans="1:8" ht="13.5">
      <c r="A7" s="116"/>
      <c r="B7" s="116"/>
      <c r="C7" s="116"/>
      <c r="D7" s="116"/>
      <c r="E7" s="116"/>
      <c r="F7" s="116"/>
      <c r="G7" s="116"/>
      <c r="H7" s="116"/>
    </row>
    <row r="8" spans="1:8" s="65" customFormat="1" ht="13.5">
      <c r="A8" s="87" t="s">
        <v>57</v>
      </c>
      <c r="B8" s="138" t="s">
        <v>217</v>
      </c>
      <c r="C8" s="138"/>
      <c r="D8" s="138"/>
      <c r="E8" s="138"/>
      <c r="F8" s="138"/>
      <c r="G8" s="9" t="s">
        <v>142</v>
      </c>
      <c r="H8" s="18"/>
    </row>
    <row r="9" spans="1:8" s="65" customFormat="1" ht="13.5">
      <c r="A9" s="87"/>
      <c r="B9" s="138"/>
      <c r="C9" s="138"/>
      <c r="D9" s="138"/>
      <c r="E9" s="138"/>
      <c r="F9" s="138"/>
      <c r="G9" s="77"/>
      <c r="H9" s="78"/>
    </row>
    <row r="10" spans="1:8" s="65" customFormat="1" ht="13.5">
      <c r="A10" s="87" t="s">
        <v>58</v>
      </c>
      <c r="B10" s="138" t="s">
        <v>52</v>
      </c>
      <c r="C10" s="138"/>
      <c r="D10" s="138"/>
      <c r="E10" s="138"/>
      <c r="F10" s="138"/>
      <c r="G10" s="77" t="s">
        <v>142</v>
      </c>
      <c r="H10" s="78"/>
    </row>
    <row r="11" spans="1:8" s="65" customFormat="1" ht="13.5">
      <c r="A11" s="87"/>
      <c r="B11" s="138"/>
      <c r="C11" s="138"/>
      <c r="D11" s="138"/>
      <c r="E11" s="138"/>
      <c r="F11" s="138"/>
      <c r="G11" s="77"/>
      <c r="H11" s="78"/>
    </row>
    <row r="12" spans="1:8" ht="13.5">
      <c r="A12" s="60"/>
      <c r="B12" s="35"/>
      <c r="C12" s="35"/>
      <c r="D12" s="35"/>
      <c r="E12" s="35"/>
      <c r="F12" s="35"/>
      <c r="G12" s="35"/>
      <c r="H12" s="29"/>
    </row>
    <row r="13" spans="1:8" ht="13.5">
      <c r="A13" s="64"/>
      <c r="B13" s="111" t="s">
        <v>34</v>
      </c>
      <c r="C13" s="111"/>
      <c r="D13" s="111"/>
      <c r="E13" s="111"/>
      <c r="F13" s="111"/>
      <c r="G13" s="59" t="s">
        <v>142</v>
      </c>
      <c r="H13" s="88"/>
    </row>
    <row r="14" spans="1:8" ht="12.75">
      <c r="A14" s="89"/>
      <c r="B14" s="89"/>
      <c r="C14" s="89"/>
      <c r="D14" s="89"/>
      <c r="E14" s="89"/>
      <c r="F14" s="89"/>
      <c r="G14" s="89"/>
      <c r="H14" s="89"/>
    </row>
    <row r="15" spans="1:8" ht="12.75">
      <c r="A15" s="89"/>
      <c r="B15" s="89"/>
      <c r="C15" s="89"/>
      <c r="D15" s="89"/>
      <c r="E15" s="89"/>
      <c r="F15" s="89"/>
      <c r="G15" s="89"/>
      <c r="H15" s="89"/>
    </row>
    <row r="16" spans="1:8" ht="12.75">
      <c r="A16" s="89"/>
      <c r="B16" s="89"/>
      <c r="C16" s="89"/>
      <c r="D16" s="89"/>
      <c r="E16" s="89"/>
      <c r="F16" s="89"/>
      <c r="G16" s="89"/>
      <c r="H16" s="89"/>
    </row>
    <row r="17" spans="1:8" ht="12.75">
      <c r="A17" s="89"/>
      <c r="B17" s="89"/>
      <c r="C17" s="89"/>
      <c r="D17" s="89"/>
      <c r="E17" s="89"/>
      <c r="F17" s="89"/>
      <c r="G17" s="89"/>
      <c r="H17" s="89"/>
    </row>
    <row r="18" spans="1:8" ht="12.75">
      <c r="A18" s="89"/>
      <c r="B18" s="89"/>
      <c r="C18" s="89"/>
      <c r="D18" s="89"/>
      <c r="E18" s="89"/>
      <c r="F18" s="89"/>
      <c r="G18" s="89"/>
      <c r="H18" s="89"/>
    </row>
    <row r="19" spans="1:8" ht="12.75">
      <c r="A19" s="89"/>
      <c r="B19" s="90" t="s">
        <v>342</v>
      </c>
      <c r="C19" s="91" t="s">
        <v>35</v>
      </c>
      <c r="D19" s="89"/>
      <c r="E19" s="91"/>
      <c r="F19" s="89"/>
      <c r="G19" s="91"/>
      <c r="H19" s="89"/>
    </row>
    <row r="20" spans="1:8" ht="12.75">
      <c r="A20" s="89"/>
      <c r="B20" s="89"/>
      <c r="C20" s="89"/>
      <c r="D20" s="89"/>
      <c r="E20" s="89"/>
      <c r="F20" s="89"/>
      <c r="G20" s="89"/>
      <c r="H20" s="89"/>
    </row>
    <row r="21" spans="1:8" ht="9.75" customHeight="1">
      <c r="A21" s="89"/>
      <c r="B21" s="89"/>
      <c r="C21" s="89"/>
      <c r="D21" s="89"/>
      <c r="E21" s="89"/>
      <c r="F21" s="89"/>
      <c r="G21" s="89"/>
      <c r="H21" s="89"/>
    </row>
    <row r="22" spans="1:8" ht="12.75">
      <c r="A22" s="89"/>
      <c r="B22" s="89"/>
      <c r="C22" s="89"/>
      <c r="D22" s="89"/>
      <c r="E22" s="89"/>
      <c r="F22" s="89"/>
      <c r="G22" s="89"/>
      <c r="H22" s="89"/>
    </row>
    <row r="23" spans="1:8" ht="12.75">
      <c r="A23" s="89"/>
      <c r="B23" s="89"/>
      <c r="C23" s="89"/>
      <c r="D23" s="139" t="s">
        <v>216</v>
      </c>
      <c r="E23" s="140"/>
      <c r="F23" s="140"/>
      <c r="G23" s="140"/>
      <c r="H23" s="140"/>
    </row>
    <row r="24" spans="1:8" ht="12.75">
      <c r="A24" s="89"/>
      <c r="B24" s="89"/>
      <c r="C24" s="89"/>
      <c r="D24" s="89"/>
      <c r="E24" s="89"/>
      <c r="F24" s="89"/>
      <c r="G24" s="89"/>
      <c r="H24" s="89"/>
    </row>
    <row r="25" spans="1:8" ht="12.75">
      <c r="A25" s="89"/>
      <c r="B25" s="89"/>
      <c r="C25" s="89"/>
      <c r="D25" s="89"/>
      <c r="E25" s="89"/>
      <c r="F25" s="89"/>
      <c r="G25" s="89"/>
      <c r="H25" s="89"/>
    </row>
    <row r="26" spans="1:8" ht="12.75">
      <c r="A26" s="89"/>
      <c r="B26" s="89"/>
      <c r="C26" s="89"/>
      <c r="D26" s="89"/>
      <c r="E26" s="89"/>
      <c r="F26" s="89"/>
      <c r="G26" s="89"/>
      <c r="H26" s="89"/>
    </row>
    <row r="27" spans="1:8" ht="12.75">
      <c r="A27" s="89"/>
      <c r="B27" s="92"/>
      <c r="C27" s="89"/>
      <c r="D27" s="89"/>
      <c r="E27" s="89"/>
      <c r="F27" s="89"/>
      <c r="G27" s="89"/>
      <c r="H27" s="89"/>
    </row>
    <row r="28" spans="1:8" ht="12.75">
      <c r="A28" s="89"/>
      <c r="B28" s="89"/>
      <c r="C28" s="89"/>
      <c r="D28" s="89"/>
      <c r="E28" s="89"/>
      <c r="F28" s="89"/>
      <c r="G28" s="89"/>
      <c r="H28" s="89"/>
    </row>
    <row r="29" spans="1:8" ht="12.75">
      <c r="A29" s="89"/>
      <c r="B29" s="89"/>
      <c r="C29" s="89"/>
      <c r="D29" s="89"/>
      <c r="E29" s="89"/>
      <c r="F29" s="89"/>
      <c r="G29" s="89"/>
      <c r="H29" s="89"/>
    </row>
    <row r="30" spans="1:8" ht="12.75">
      <c r="A30" s="89"/>
      <c r="B30" s="93"/>
      <c r="C30" s="89"/>
      <c r="D30" s="89"/>
      <c r="E30" s="89"/>
      <c r="F30" s="89"/>
      <c r="G30" s="89"/>
      <c r="H30" s="89"/>
    </row>
    <row r="31" spans="1:8" ht="12.75">
      <c r="A31" s="1"/>
      <c r="B31" s="1"/>
      <c r="C31" s="1"/>
      <c r="D31" s="1"/>
      <c r="E31" s="1"/>
      <c r="F31" s="1"/>
      <c r="G31" s="1"/>
      <c r="H31" s="1"/>
    </row>
    <row r="32" spans="1:8" ht="12.75">
      <c r="A32" s="1"/>
      <c r="B32" s="1"/>
      <c r="C32" s="1"/>
      <c r="D32" s="1"/>
      <c r="E32" s="1"/>
      <c r="F32" s="1"/>
      <c r="G32" s="1"/>
      <c r="H32" s="1"/>
    </row>
    <row r="326" ht="15" customHeight="1"/>
    <row r="393" ht="15" customHeight="1"/>
    <row r="467" ht="15" customHeight="1"/>
    <row r="478" ht="15" customHeight="1"/>
    <row r="640" ht="15" customHeight="1"/>
    <row r="643" ht="15" customHeight="1"/>
    <row r="741" ht="15" customHeight="1"/>
    <row r="749" ht="15" customHeight="1"/>
  </sheetData>
  <sheetProtection/>
  <mergeCells count="15">
    <mergeCell ref="B8:F8"/>
    <mergeCell ref="B11:F11"/>
    <mergeCell ref="B13:F13"/>
    <mergeCell ref="D23:H23"/>
    <mergeCell ref="B10:F10"/>
    <mergeCell ref="A1:F1"/>
    <mergeCell ref="G1:H1"/>
    <mergeCell ref="A2:F2"/>
    <mergeCell ref="G2:H2"/>
    <mergeCell ref="B9:F9"/>
    <mergeCell ref="A3:H3"/>
    <mergeCell ref="A4:H4"/>
    <mergeCell ref="B5:H5"/>
    <mergeCell ref="A6:H6"/>
    <mergeCell ref="A7:H7"/>
  </mergeCells>
  <printOptions/>
  <pageMargins left="0.984251968503937" right="0.3937007874015748" top="0.3937007874015748" bottom="0.7874015748031497" header="0.7874015748031497" footer="0.3937007874015748"/>
  <pageSetup firstPageNumber="114" useFirstPageNumber="1" horizontalDpi="600" verticalDpi="600" orientation="portrait" paperSize="9" scale="90" r:id="rId1"/>
  <headerFooter alignWithMargins="0">
    <oddFooter>&amp;L      Rijeka, lipanj 2017.&amp;Rstr.&amp;P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Petar Brusić</dc:creator>
  <cp:keywords/>
  <dc:description/>
  <cp:lastModifiedBy>Vlado Krulčić</cp:lastModifiedBy>
  <cp:lastPrinted>2018-05-03T11:28:50Z</cp:lastPrinted>
  <dcterms:created xsi:type="dcterms:W3CDTF">2007-12-07T12:35:16Z</dcterms:created>
  <dcterms:modified xsi:type="dcterms:W3CDTF">2018-05-03T12:08:46Z</dcterms:modified>
  <cp:category/>
  <cp:version/>
  <cp:contentType/>
  <cp:contentStatus/>
</cp:coreProperties>
</file>